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00" yWindow="75" windowWidth="15480" windowHeight="11640" tabRatio="615"/>
  </bookViews>
  <sheets>
    <sheet name="合成表" sheetId="14" r:id="rId1"/>
    <sheet name="分子量" sheetId="13" r:id="rId2"/>
    <sheet name="アミノ酸添加量" sheetId="15" r:id="rId3"/>
    <sheet name="Fmoc定量" sheetId="16" r:id="rId4"/>
  </sheets>
  <calcPr calcId="145621"/>
</workbook>
</file>

<file path=xl/calcChain.xml><?xml version="1.0" encoding="utf-8"?>
<calcChain xmlns="http://schemas.openxmlformats.org/spreadsheetml/2006/main">
  <c r="D25" i="16" l="1"/>
  <c r="E25" i="16" s="1"/>
  <c r="D24" i="16"/>
  <c r="E24" i="16" s="1"/>
  <c r="D23" i="16"/>
  <c r="E23" i="16" s="1"/>
  <c r="D22" i="16"/>
  <c r="E22" i="16" s="1"/>
  <c r="D21" i="16"/>
  <c r="E21" i="16" s="1"/>
  <c r="D20" i="16"/>
  <c r="E20" i="16" s="1"/>
  <c r="E19" i="16"/>
  <c r="D19" i="16"/>
  <c r="D18" i="16"/>
  <c r="E18" i="16" s="1"/>
  <c r="D17" i="16"/>
  <c r="E17" i="16" s="1"/>
  <c r="D16" i="16"/>
  <c r="E16" i="16" s="1"/>
  <c r="D15" i="16"/>
  <c r="E15" i="16" s="1"/>
  <c r="D14" i="16"/>
  <c r="E14" i="16" s="1"/>
  <c r="D13" i="16"/>
  <c r="E13" i="16" s="1"/>
  <c r="D12" i="16"/>
  <c r="E12" i="16" s="1"/>
  <c r="E11" i="16"/>
  <c r="D11" i="16"/>
  <c r="D10" i="16"/>
  <c r="E10" i="16" s="1"/>
  <c r="D9" i="16"/>
  <c r="E9" i="16" s="1"/>
  <c r="D8" i="16"/>
  <c r="E8" i="16" s="1"/>
  <c r="D7" i="16"/>
  <c r="E7" i="16" s="1"/>
  <c r="D6" i="16"/>
  <c r="E6" i="16" s="1"/>
  <c r="F6" i="16" s="1"/>
  <c r="F21" i="16" l="1"/>
  <c r="F13" i="16"/>
  <c r="F7" i="16"/>
  <c r="F10" i="16"/>
  <c r="F15" i="16"/>
  <c r="F8" i="16"/>
  <c r="F16" i="16"/>
  <c r="F24" i="16"/>
  <c r="F18" i="16"/>
  <c r="F22" i="16"/>
  <c r="F23" i="16"/>
  <c r="F11" i="16"/>
  <c r="F14" i="16"/>
  <c r="F19" i="16"/>
  <c r="F9" i="16"/>
  <c r="F12" i="16"/>
  <c r="F17" i="16"/>
  <c r="F20" i="16"/>
  <c r="F25" i="16"/>
  <c r="T5" i="13" l="1"/>
  <c r="S72" i="13" l="1"/>
  <c r="S73" i="13"/>
  <c r="S59" i="13"/>
  <c r="S60" i="13"/>
  <c r="S61" i="13"/>
  <c r="S62" i="13"/>
  <c r="S63" i="13"/>
  <c r="S64" i="13"/>
  <c r="S65" i="13"/>
  <c r="S66" i="13"/>
  <c r="S58" i="13"/>
  <c r="S57" i="13"/>
  <c r="S56" i="13"/>
  <c r="S55" i="13"/>
  <c r="S52" i="13"/>
  <c r="S51" i="13"/>
  <c r="S50" i="13"/>
  <c r="S49" i="13"/>
  <c r="S47" i="13"/>
  <c r="S46" i="13"/>
  <c r="S45" i="13"/>
  <c r="S44" i="13"/>
  <c r="S43" i="13"/>
  <c r="S31" i="13"/>
  <c r="S33" i="13"/>
  <c r="S34" i="13"/>
  <c r="S35" i="13"/>
  <c r="S36" i="13"/>
  <c r="S37" i="13"/>
  <c r="S38" i="13"/>
  <c r="S39" i="13"/>
  <c r="S32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11" i="13"/>
  <c r="K34" i="13"/>
  <c r="L34" i="13"/>
  <c r="M34" i="13"/>
  <c r="N34" i="13"/>
  <c r="O34" i="13"/>
  <c r="P34" i="13"/>
  <c r="E26" i="15" l="1"/>
  <c r="E25" i="15"/>
  <c r="E24" i="15"/>
  <c r="P73" i="13" l="1"/>
  <c r="O73" i="13"/>
  <c r="N73" i="13"/>
  <c r="M73" i="13"/>
  <c r="L73" i="13"/>
  <c r="K73" i="13"/>
  <c r="P72" i="13"/>
  <c r="O72" i="13"/>
  <c r="N72" i="13"/>
  <c r="M72" i="13"/>
  <c r="L72" i="13"/>
  <c r="K72" i="13"/>
  <c r="P71" i="13"/>
  <c r="O71" i="13"/>
  <c r="N71" i="13"/>
  <c r="M71" i="13"/>
  <c r="L71" i="13"/>
  <c r="K71" i="13"/>
  <c r="S71" i="13" s="1"/>
  <c r="P70" i="13"/>
  <c r="O70" i="13"/>
  <c r="N70" i="13"/>
  <c r="M70" i="13"/>
  <c r="L70" i="13"/>
  <c r="K70" i="13"/>
  <c r="S70" i="13" s="1"/>
  <c r="P69" i="13"/>
  <c r="O69" i="13"/>
  <c r="N69" i="13"/>
  <c r="M69" i="13"/>
  <c r="L69" i="13"/>
  <c r="K69" i="13"/>
  <c r="P68" i="13"/>
  <c r="O68" i="13"/>
  <c r="N68" i="13"/>
  <c r="M68" i="13"/>
  <c r="L68" i="13"/>
  <c r="K68" i="13"/>
  <c r="P66" i="13"/>
  <c r="O66" i="13"/>
  <c r="N66" i="13"/>
  <c r="M66" i="13"/>
  <c r="L66" i="13"/>
  <c r="K66" i="13"/>
  <c r="P65" i="13"/>
  <c r="O65" i="13"/>
  <c r="N65" i="13"/>
  <c r="M65" i="13"/>
  <c r="L65" i="13"/>
  <c r="K65" i="13"/>
  <c r="P64" i="13"/>
  <c r="O64" i="13"/>
  <c r="N64" i="13"/>
  <c r="M64" i="13"/>
  <c r="L64" i="13"/>
  <c r="K64" i="13"/>
  <c r="P63" i="13"/>
  <c r="O63" i="13"/>
  <c r="N63" i="13"/>
  <c r="M63" i="13"/>
  <c r="L63" i="13"/>
  <c r="K63" i="13"/>
  <c r="P62" i="13"/>
  <c r="O62" i="13"/>
  <c r="N62" i="13"/>
  <c r="M62" i="13"/>
  <c r="L62" i="13"/>
  <c r="K62" i="13"/>
  <c r="P61" i="13"/>
  <c r="O61" i="13"/>
  <c r="N61" i="13"/>
  <c r="M61" i="13"/>
  <c r="L61" i="13"/>
  <c r="K61" i="13"/>
  <c r="P60" i="13"/>
  <c r="O60" i="13"/>
  <c r="N60" i="13"/>
  <c r="M60" i="13"/>
  <c r="L60" i="13"/>
  <c r="K60" i="13"/>
  <c r="P59" i="13"/>
  <c r="O59" i="13"/>
  <c r="N59" i="13"/>
  <c r="M59" i="13"/>
  <c r="L59" i="13"/>
  <c r="K59" i="13"/>
  <c r="P58" i="13"/>
  <c r="O58" i="13"/>
  <c r="N58" i="13"/>
  <c r="M58" i="13"/>
  <c r="L58" i="13"/>
  <c r="K58" i="13"/>
  <c r="P57" i="13"/>
  <c r="O57" i="13"/>
  <c r="N57" i="13"/>
  <c r="M57" i="13"/>
  <c r="L57" i="13"/>
  <c r="K57" i="13"/>
  <c r="P56" i="13"/>
  <c r="O56" i="13"/>
  <c r="N56" i="13"/>
  <c r="M56" i="13"/>
  <c r="L56" i="13"/>
  <c r="K56" i="13"/>
  <c r="P55" i="13"/>
  <c r="O55" i="13"/>
  <c r="N55" i="13"/>
  <c r="M55" i="13"/>
  <c r="L55" i="13"/>
  <c r="K55" i="13"/>
  <c r="P52" i="13"/>
  <c r="O52" i="13"/>
  <c r="N52" i="13"/>
  <c r="M52" i="13"/>
  <c r="L52" i="13"/>
  <c r="K52" i="13"/>
  <c r="P51" i="13"/>
  <c r="O51" i="13"/>
  <c r="N51" i="13"/>
  <c r="M51" i="13"/>
  <c r="L51" i="13"/>
  <c r="K51" i="13"/>
  <c r="P50" i="13"/>
  <c r="O50" i="13"/>
  <c r="N50" i="13"/>
  <c r="M50" i="13"/>
  <c r="L50" i="13"/>
  <c r="K50" i="13"/>
  <c r="P49" i="13"/>
  <c r="O49" i="13"/>
  <c r="N49" i="13"/>
  <c r="M49" i="13"/>
  <c r="L49" i="13"/>
  <c r="K49" i="13"/>
  <c r="P47" i="13"/>
  <c r="O47" i="13"/>
  <c r="N47" i="13"/>
  <c r="M47" i="13"/>
  <c r="L47" i="13"/>
  <c r="K47" i="13"/>
  <c r="P46" i="13"/>
  <c r="O46" i="13"/>
  <c r="N46" i="13"/>
  <c r="M46" i="13"/>
  <c r="L46" i="13"/>
  <c r="K46" i="13"/>
  <c r="P45" i="13"/>
  <c r="O45" i="13"/>
  <c r="N45" i="13"/>
  <c r="M45" i="13"/>
  <c r="L45" i="13"/>
  <c r="K45" i="13"/>
  <c r="P44" i="13"/>
  <c r="O44" i="13"/>
  <c r="N44" i="13"/>
  <c r="M44" i="13"/>
  <c r="L44" i="13"/>
  <c r="K44" i="13"/>
  <c r="P43" i="13"/>
  <c r="O43" i="13"/>
  <c r="N43" i="13"/>
  <c r="M43" i="13"/>
  <c r="L43" i="13"/>
  <c r="K43" i="13"/>
  <c r="C41" i="13"/>
  <c r="P39" i="13"/>
  <c r="O39" i="13"/>
  <c r="N39" i="13"/>
  <c r="M39" i="13"/>
  <c r="L39" i="13"/>
  <c r="K39" i="13"/>
  <c r="P38" i="13"/>
  <c r="O38" i="13"/>
  <c r="N38" i="13"/>
  <c r="M38" i="13"/>
  <c r="L38" i="13"/>
  <c r="K38" i="13"/>
  <c r="P37" i="13"/>
  <c r="O37" i="13"/>
  <c r="N37" i="13"/>
  <c r="M37" i="13"/>
  <c r="L37" i="13"/>
  <c r="K37" i="13"/>
  <c r="P36" i="13"/>
  <c r="O36" i="13"/>
  <c r="N36" i="13"/>
  <c r="M36" i="13"/>
  <c r="L36" i="13"/>
  <c r="K36" i="13"/>
  <c r="P35" i="13"/>
  <c r="O35" i="13"/>
  <c r="N35" i="13"/>
  <c r="M35" i="13"/>
  <c r="L35" i="13"/>
  <c r="K35" i="13"/>
  <c r="P33" i="13"/>
  <c r="O33" i="13"/>
  <c r="N33" i="13"/>
  <c r="M33" i="13"/>
  <c r="L33" i="13"/>
  <c r="K33" i="13"/>
  <c r="P32" i="13"/>
  <c r="O32" i="13"/>
  <c r="N32" i="13"/>
  <c r="M32" i="13"/>
  <c r="L32" i="13"/>
  <c r="K32" i="13"/>
  <c r="P31" i="13"/>
  <c r="O31" i="13"/>
  <c r="N31" i="13"/>
  <c r="M31" i="13"/>
  <c r="L31" i="13"/>
  <c r="K31" i="13"/>
  <c r="P29" i="13"/>
  <c r="O29" i="13"/>
  <c r="N29" i="13"/>
  <c r="M29" i="13"/>
  <c r="L29" i="13"/>
  <c r="K29" i="13"/>
  <c r="P28" i="13"/>
  <c r="O28" i="13"/>
  <c r="N28" i="13"/>
  <c r="M28" i="13"/>
  <c r="L28" i="13"/>
  <c r="K28" i="13"/>
  <c r="P27" i="13"/>
  <c r="O27" i="13"/>
  <c r="N27" i="13"/>
  <c r="M27" i="13"/>
  <c r="L27" i="13"/>
  <c r="K27" i="13"/>
  <c r="P26" i="13"/>
  <c r="O26" i="13"/>
  <c r="N26" i="13"/>
  <c r="M26" i="13"/>
  <c r="L26" i="13"/>
  <c r="K26" i="13"/>
  <c r="P25" i="13"/>
  <c r="O25" i="13"/>
  <c r="N25" i="13"/>
  <c r="M25" i="13"/>
  <c r="L25" i="13"/>
  <c r="K25" i="13"/>
  <c r="P24" i="13"/>
  <c r="O24" i="13"/>
  <c r="N24" i="13"/>
  <c r="M24" i="13"/>
  <c r="L24" i="13"/>
  <c r="K24" i="13"/>
  <c r="P23" i="13"/>
  <c r="O23" i="13"/>
  <c r="N23" i="13"/>
  <c r="M23" i="13"/>
  <c r="L23" i="13"/>
  <c r="K23" i="13"/>
  <c r="P22" i="13"/>
  <c r="O22" i="13"/>
  <c r="N22" i="13"/>
  <c r="M22" i="13"/>
  <c r="L22" i="13"/>
  <c r="K22" i="13"/>
  <c r="P21" i="13"/>
  <c r="O21" i="13"/>
  <c r="N21" i="13"/>
  <c r="M21" i="13"/>
  <c r="L21" i="13"/>
  <c r="K21" i="13"/>
  <c r="P20" i="13"/>
  <c r="O20" i="13"/>
  <c r="N20" i="13"/>
  <c r="M20" i="13"/>
  <c r="L20" i="13"/>
  <c r="K20" i="13"/>
  <c r="P19" i="13"/>
  <c r="O19" i="13"/>
  <c r="N19" i="13"/>
  <c r="M19" i="13"/>
  <c r="L19" i="13"/>
  <c r="K19" i="13"/>
  <c r="P18" i="13"/>
  <c r="O18" i="13"/>
  <c r="N18" i="13"/>
  <c r="M18" i="13"/>
  <c r="L18" i="13"/>
  <c r="K18" i="13"/>
  <c r="P17" i="13"/>
  <c r="O17" i="13"/>
  <c r="N17" i="13"/>
  <c r="M17" i="13"/>
  <c r="L17" i="13"/>
  <c r="K17" i="13"/>
  <c r="P16" i="13"/>
  <c r="O16" i="13"/>
  <c r="N16" i="13"/>
  <c r="M16" i="13"/>
  <c r="L16" i="13"/>
  <c r="K16" i="13"/>
  <c r="P15" i="13"/>
  <c r="O15" i="13"/>
  <c r="N15" i="13"/>
  <c r="M15" i="13"/>
  <c r="L15" i="13"/>
  <c r="K15" i="13"/>
  <c r="P14" i="13"/>
  <c r="O14" i="13"/>
  <c r="N14" i="13"/>
  <c r="M14" i="13"/>
  <c r="L14" i="13"/>
  <c r="K14" i="13"/>
  <c r="P13" i="13"/>
  <c r="O13" i="13"/>
  <c r="N13" i="13"/>
  <c r="M13" i="13"/>
  <c r="L13" i="13"/>
  <c r="K13" i="13"/>
  <c r="P12" i="13"/>
  <c r="O12" i="13"/>
  <c r="N12" i="13"/>
  <c r="M12" i="13"/>
  <c r="L12" i="13"/>
  <c r="K12" i="13"/>
  <c r="P11" i="13"/>
  <c r="O11" i="13"/>
  <c r="N11" i="13"/>
  <c r="M11" i="13"/>
  <c r="L11" i="13"/>
  <c r="K11" i="13"/>
  <c r="P10" i="13"/>
  <c r="O10" i="13"/>
  <c r="N10" i="13"/>
  <c r="M10" i="13"/>
  <c r="L10" i="13"/>
  <c r="K10" i="13"/>
  <c r="S69" i="13" l="1"/>
  <c r="S68" i="13"/>
  <c r="S10" i="13"/>
  <c r="T3" i="13" s="1"/>
  <c r="T4" i="13" s="1"/>
  <c r="P74" i="13"/>
  <c r="M74" i="13"/>
  <c r="K74" i="13"/>
  <c r="O74" i="13"/>
  <c r="N74" i="13"/>
  <c r="L74" i="13"/>
  <c r="E36" i="15" l="1"/>
  <c r="E35" i="15"/>
  <c r="E29" i="15" l="1"/>
  <c r="E30" i="15"/>
  <c r="E31" i="15"/>
  <c r="E32" i="15"/>
  <c r="E33" i="15"/>
  <c r="E34" i="15"/>
  <c r="E28" i="15"/>
  <c r="E18" i="15"/>
  <c r="E27" i="15" l="1"/>
  <c r="E23" i="15"/>
  <c r="E22" i="15"/>
  <c r="E21" i="15"/>
  <c r="E20" i="15"/>
  <c r="E19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</calcChain>
</file>

<file path=xl/sharedStrings.xml><?xml version="1.0" encoding="utf-8"?>
<sst xmlns="http://schemas.openxmlformats.org/spreadsheetml/2006/main" count="326" uniqueCount="195">
  <si>
    <t>Ac</t>
  </si>
  <si>
    <t>Boc</t>
  </si>
  <si>
    <t>Mtr</t>
  </si>
  <si>
    <t>tBu</t>
  </si>
  <si>
    <t>Trt</t>
  </si>
  <si>
    <t>C</t>
  </si>
  <si>
    <t>H</t>
  </si>
  <si>
    <t>O</t>
  </si>
  <si>
    <t>N</t>
  </si>
  <si>
    <t>S</t>
  </si>
  <si>
    <t>NH2</t>
  </si>
  <si>
    <r>
      <t>MS</t>
    </r>
    <r>
      <rPr>
        <sz val="12"/>
        <color indexed="8"/>
        <rFont val="メイリオ"/>
        <family val="3"/>
        <charset val="128"/>
      </rPr>
      <t>分子量</t>
    </r>
  </si>
  <si>
    <r>
      <rPr>
        <sz val="12"/>
        <color indexed="8"/>
        <rFont val="メイリオ"/>
        <family val="3"/>
        <charset val="128"/>
      </rPr>
      <t>分子量</t>
    </r>
    <r>
      <rPr>
        <sz val="12"/>
        <color indexed="8"/>
        <rFont val="Arial"/>
        <family val="2"/>
      </rPr>
      <t>(TFA)</t>
    </r>
  </si>
  <si>
    <r>
      <rPr>
        <sz val="12"/>
        <rFont val="メイリオ"/>
        <family val="3"/>
        <charset val="128"/>
      </rPr>
      <t>部分分子量</t>
    </r>
    <rPh sb="0" eb="2">
      <t>ブブン</t>
    </rPh>
    <rPh sb="2" eb="5">
      <t>ブンシリョウ</t>
    </rPh>
    <phoneticPr fontId="2"/>
  </si>
  <si>
    <r>
      <rPr>
        <sz val="12"/>
        <rFont val="メイリオ"/>
        <family val="3"/>
        <charset val="128"/>
      </rPr>
      <t>天然アミノ酸</t>
    </r>
    <rPh sb="0" eb="2">
      <t>テンネン</t>
    </rPh>
    <rPh sb="5" eb="6">
      <t>サン</t>
    </rPh>
    <phoneticPr fontId="2"/>
  </si>
  <si>
    <r>
      <rPr>
        <sz val="12"/>
        <rFont val="メイリオ"/>
        <family val="3"/>
        <charset val="128"/>
      </rPr>
      <t>非天然アミノ酸</t>
    </r>
    <rPh sb="0" eb="1">
      <t>ヒ</t>
    </rPh>
    <rPh sb="1" eb="3">
      <t>テンネン</t>
    </rPh>
    <rPh sb="6" eb="7">
      <t>サン</t>
    </rPh>
    <phoneticPr fontId="2"/>
  </si>
  <si>
    <r>
      <rPr>
        <sz val="12"/>
        <rFont val="メイリオ"/>
        <family val="3"/>
        <charset val="128"/>
      </rPr>
      <t>残基</t>
    </r>
    <rPh sb="0" eb="1">
      <t>ザン</t>
    </rPh>
    <rPh sb="1" eb="2">
      <t>キ</t>
    </rPh>
    <phoneticPr fontId="2"/>
  </si>
  <si>
    <r>
      <rPr>
        <sz val="12"/>
        <rFont val="メイリオ"/>
        <family val="3"/>
        <charset val="128"/>
      </rPr>
      <t>保護基</t>
    </r>
    <rPh sb="0" eb="2">
      <t>ホゴ</t>
    </rPh>
    <rPh sb="2" eb="3">
      <t>キ</t>
    </rPh>
    <phoneticPr fontId="2"/>
  </si>
  <si>
    <r>
      <rPr>
        <sz val="12"/>
        <rFont val="メイリオ"/>
        <family val="3"/>
        <charset val="128"/>
      </rPr>
      <t>末端</t>
    </r>
    <rPh sb="0" eb="2">
      <t>マッタン</t>
    </rPh>
    <phoneticPr fontId="2"/>
  </si>
  <si>
    <r>
      <rPr>
        <sz val="12"/>
        <rFont val="メイリオ"/>
        <family val="3"/>
        <charset val="128"/>
      </rPr>
      <t>計</t>
    </r>
    <rPh sb="0" eb="1">
      <t>ケイ</t>
    </rPh>
    <phoneticPr fontId="2"/>
  </si>
  <si>
    <t>1min</t>
  </si>
  <si>
    <t>10min</t>
  </si>
  <si>
    <t>15 min</t>
  </si>
  <si>
    <r>
      <rPr>
        <sz val="9"/>
        <rFont val="メイリオ"/>
        <family val="3"/>
        <charset val="128"/>
      </rPr>
      <t>樹脂</t>
    </r>
    <rPh sb="0" eb="2">
      <t>ジュシ</t>
    </rPh>
    <phoneticPr fontId="14"/>
  </si>
  <si>
    <r>
      <rPr>
        <sz val="9"/>
        <rFont val="メイリオ"/>
        <family val="3"/>
        <charset val="128"/>
      </rPr>
      <t>膨潤</t>
    </r>
    <rPh sb="0" eb="2">
      <t>ボウジュン</t>
    </rPh>
    <phoneticPr fontId="14"/>
  </si>
  <si>
    <r>
      <t xml:space="preserve"> DCM 3</t>
    </r>
    <r>
      <rPr>
        <sz val="9"/>
        <rFont val="メイリオ"/>
        <family val="3"/>
        <charset val="128"/>
      </rPr>
      <t>時間</t>
    </r>
    <rPh sb="6" eb="8">
      <t>ジカン</t>
    </rPh>
    <phoneticPr fontId="14"/>
  </si>
  <si>
    <r>
      <rPr>
        <sz val="9"/>
        <rFont val="メイリオ"/>
        <family val="3"/>
        <charset val="128"/>
      </rPr>
      <t>分子量</t>
    </r>
    <rPh sb="0" eb="3">
      <t>ブンシリョウ</t>
    </rPh>
    <phoneticPr fontId="14"/>
  </si>
  <si>
    <r>
      <rPr>
        <sz val="9"/>
        <rFont val="メイリオ"/>
        <family val="3"/>
        <charset val="128"/>
      </rPr>
      <t>組成式</t>
    </r>
    <rPh sb="0" eb="2">
      <t>ソセイ</t>
    </rPh>
    <rPh sb="2" eb="3">
      <t>シキ</t>
    </rPh>
    <phoneticPr fontId="14"/>
  </si>
  <si>
    <r>
      <rPr>
        <sz val="11"/>
        <color theme="1"/>
        <rFont val="メイリオ"/>
        <family val="3"/>
        <charset val="128"/>
      </rPr>
      <t>アミノ酸</t>
    </r>
    <rPh sb="3" eb="4">
      <t>サン</t>
    </rPh>
    <phoneticPr fontId="17"/>
  </si>
  <si>
    <r>
      <rPr>
        <sz val="11"/>
        <color theme="1"/>
        <rFont val="メイリオ"/>
        <family val="3"/>
        <charset val="128"/>
      </rPr>
      <t>表記</t>
    </r>
    <rPh sb="0" eb="2">
      <t>ヒョウキ</t>
    </rPh>
    <phoneticPr fontId="17"/>
  </si>
  <si>
    <r>
      <rPr>
        <sz val="11"/>
        <color theme="1"/>
        <rFont val="メイリオ"/>
        <family val="3"/>
        <charset val="128"/>
      </rPr>
      <t>分子量</t>
    </r>
    <rPh sb="0" eb="3">
      <t>ブンシリョウ</t>
    </rPh>
    <phoneticPr fontId="17"/>
  </si>
  <si>
    <t>mg</t>
    <phoneticPr fontId="17"/>
  </si>
  <si>
    <t>mg</t>
    <phoneticPr fontId="17"/>
  </si>
  <si>
    <t>mg</t>
    <phoneticPr fontId="17"/>
  </si>
  <si>
    <t>アミノ酸添加量(mmol)</t>
    <rPh sb="3" eb="4">
      <t>サン</t>
    </rPh>
    <rPh sb="4" eb="6">
      <t>テンカ</t>
    </rPh>
    <rPh sb="6" eb="7">
      <t>リョウ</t>
    </rPh>
    <phoneticPr fontId="17"/>
  </si>
  <si>
    <t>Ala</t>
    <phoneticPr fontId="17"/>
  </si>
  <si>
    <t>A</t>
    <phoneticPr fontId="17"/>
  </si>
  <si>
    <t>Arg(Pdf)</t>
    <phoneticPr fontId="17"/>
  </si>
  <si>
    <t>R</t>
    <phoneticPr fontId="17"/>
  </si>
  <si>
    <t>Asn(trt)</t>
    <phoneticPr fontId="17"/>
  </si>
  <si>
    <t>N</t>
    <phoneticPr fontId="17"/>
  </si>
  <si>
    <t>Asp(OtBu)</t>
    <phoneticPr fontId="17"/>
  </si>
  <si>
    <t>D</t>
    <phoneticPr fontId="17"/>
  </si>
  <si>
    <t>Cys(Trt)</t>
    <phoneticPr fontId="17"/>
  </si>
  <si>
    <t>C</t>
    <phoneticPr fontId="17"/>
  </si>
  <si>
    <t>Gln(Trt)</t>
    <phoneticPr fontId="17"/>
  </si>
  <si>
    <t>Q</t>
    <phoneticPr fontId="17"/>
  </si>
  <si>
    <t>Glu(OtBu)</t>
    <phoneticPr fontId="17"/>
  </si>
  <si>
    <t>E</t>
    <phoneticPr fontId="17"/>
  </si>
  <si>
    <t>Gly</t>
    <phoneticPr fontId="17"/>
  </si>
  <si>
    <t>G</t>
    <phoneticPr fontId="17"/>
  </si>
  <si>
    <t>His(Trt)</t>
    <phoneticPr fontId="17"/>
  </si>
  <si>
    <t>H</t>
    <phoneticPr fontId="17"/>
  </si>
  <si>
    <t>Ile</t>
    <phoneticPr fontId="17"/>
  </si>
  <si>
    <t>I</t>
    <phoneticPr fontId="17"/>
  </si>
  <si>
    <t>Leu</t>
    <phoneticPr fontId="17"/>
  </si>
  <si>
    <t>L</t>
    <phoneticPr fontId="17"/>
  </si>
  <si>
    <t>Lys(Boc)</t>
    <phoneticPr fontId="17"/>
  </si>
  <si>
    <t>K</t>
    <phoneticPr fontId="17"/>
  </si>
  <si>
    <t>Met</t>
    <phoneticPr fontId="17"/>
  </si>
  <si>
    <t>M</t>
    <phoneticPr fontId="17"/>
  </si>
  <si>
    <t>Phe</t>
    <phoneticPr fontId="17"/>
  </si>
  <si>
    <t>F</t>
    <phoneticPr fontId="17"/>
  </si>
  <si>
    <t>Pro</t>
    <phoneticPr fontId="17"/>
  </si>
  <si>
    <t>P</t>
    <phoneticPr fontId="17"/>
  </si>
  <si>
    <t>Ser(tBu)</t>
    <phoneticPr fontId="17"/>
  </si>
  <si>
    <t>S</t>
    <phoneticPr fontId="17"/>
  </si>
  <si>
    <t>Thr(tBu)</t>
    <phoneticPr fontId="17"/>
  </si>
  <si>
    <t>T</t>
    <phoneticPr fontId="17"/>
  </si>
  <si>
    <t>Trp(Boc)</t>
    <phoneticPr fontId="17"/>
  </si>
  <si>
    <t>W</t>
    <phoneticPr fontId="17"/>
  </si>
  <si>
    <t>Tyr(tBu)</t>
    <phoneticPr fontId="17"/>
  </si>
  <si>
    <t>Y</t>
    <phoneticPr fontId="17"/>
  </si>
  <si>
    <t>Val</t>
    <phoneticPr fontId="17"/>
  </si>
  <si>
    <t>V</t>
    <phoneticPr fontId="17"/>
  </si>
  <si>
    <t>Cys(Mmt)</t>
    <phoneticPr fontId="17"/>
  </si>
  <si>
    <t>Lys(Mtt)</t>
    <phoneticPr fontId="17"/>
  </si>
  <si>
    <t>Lys(ivDde)</t>
    <phoneticPr fontId="17"/>
  </si>
  <si>
    <t>Asp(ODmab)</t>
    <phoneticPr fontId="17"/>
  </si>
  <si>
    <t>Glu(Odmab)</t>
    <phoneticPr fontId="17"/>
  </si>
  <si>
    <t>Fmoc-miniPEG</t>
    <phoneticPr fontId="17"/>
  </si>
  <si>
    <t>miniPEG</t>
    <phoneticPr fontId="17"/>
  </si>
  <si>
    <t>NHS-Rhodamine</t>
    <phoneticPr fontId="17"/>
  </si>
  <si>
    <t>NHS-Fluorescein</t>
    <phoneticPr fontId="17"/>
  </si>
  <si>
    <t>mg</t>
    <phoneticPr fontId="2"/>
  </si>
  <si>
    <t>5-FAM</t>
    <phoneticPr fontId="2"/>
  </si>
  <si>
    <t>5-TAMRA</t>
    <phoneticPr fontId="2"/>
  </si>
  <si>
    <t>mg</t>
    <phoneticPr fontId="2"/>
  </si>
  <si>
    <t>charge</t>
    <phoneticPr fontId="2"/>
  </si>
  <si>
    <t>per residue</t>
    <phoneticPr fontId="2"/>
  </si>
  <si>
    <t>total</t>
    <phoneticPr fontId="2"/>
  </si>
  <si>
    <r>
      <rPr>
        <sz val="12"/>
        <color indexed="8"/>
        <rFont val="メイリオ"/>
        <family val="3"/>
        <charset val="128"/>
      </rPr>
      <t>個数</t>
    </r>
    <phoneticPr fontId="2"/>
  </si>
  <si>
    <t>P</t>
    <phoneticPr fontId="2"/>
  </si>
  <si>
    <t>Ala (A)</t>
    <phoneticPr fontId="2"/>
  </si>
  <si>
    <t>Arg (R)</t>
    <phoneticPr fontId="2"/>
  </si>
  <si>
    <t>Asn (N)</t>
    <phoneticPr fontId="2"/>
  </si>
  <si>
    <t>Asp (D)</t>
    <phoneticPr fontId="2"/>
  </si>
  <si>
    <t>Cys (C)</t>
    <phoneticPr fontId="2"/>
  </si>
  <si>
    <t>Glu (E)</t>
    <phoneticPr fontId="2"/>
  </si>
  <si>
    <t>Gln (Q)</t>
    <phoneticPr fontId="2"/>
  </si>
  <si>
    <t>Gly (G)</t>
    <phoneticPr fontId="2"/>
  </si>
  <si>
    <t>His (H)</t>
    <phoneticPr fontId="2"/>
  </si>
  <si>
    <t>Ile (I)</t>
    <phoneticPr fontId="2"/>
  </si>
  <si>
    <t>Leu (L)</t>
    <phoneticPr fontId="2"/>
  </si>
  <si>
    <t>Lys (K)</t>
    <phoneticPr fontId="2"/>
  </si>
  <si>
    <t>Met (M)</t>
    <phoneticPr fontId="2"/>
  </si>
  <si>
    <t>Phe (F)</t>
    <phoneticPr fontId="2"/>
  </si>
  <si>
    <t>Pro (P)</t>
    <phoneticPr fontId="2"/>
  </si>
  <si>
    <t>Ser (S)</t>
    <phoneticPr fontId="2"/>
  </si>
  <si>
    <t>Thr (T)</t>
    <phoneticPr fontId="2"/>
  </si>
  <si>
    <t>Trp (W)</t>
    <phoneticPr fontId="2"/>
  </si>
  <si>
    <t>Tyr (Y)</t>
    <phoneticPr fontId="2"/>
  </si>
  <si>
    <t>Val (V)</t>
    <phoneticPr fontId="2"/>
  </si>
  <si>
    <t>Lys(DE)</t>
    <phoneticPr fontId="2"/>
  </si>
  <si>
    <t>miniPEG</t>
    <phoneticPr fontId="2"/>
  </si>
  <si>
    <t>total</t>
    <phoneticPr fontId="2"/>
  </si>
  <si>
    <t>蛍光基</t>
    <rPh sb="0" eb="2">
      <t>ケイコウ</t>
    </rPh>
    <rPh sb="2" eb="3">
      <t>キ</t>
    </rPh>
    <phoneticPr fontId="2"/>
  </si>
  <si>
    <t>TAMRA</t>
  </si>
  <si>
    <t>Fluorescein</t>
  </si>
  <si>
    <t>その他</t>
    <rPh sb="2" eb="3">
      <t>タ</t>
    </rPh>
    <phoneticPr fontId="2"/>
  </si>
  <si>
    <r>
      <rPr>
        <sz val="12"/>
        <rFont val="ＭＳ Ｐゴシック"/>
        <family val="3"/>
        <charset val="128"/>
      </rPr>
      <t>‐</t>
    </r>
    <r>
      <rPr>
        <sz val="12"/>
        <rFont val="Arial"/>
        <family val="2"/>
      </rPr>
      <t>PO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H</t>
    </r>
    <r>
      <rPr>
        <vertAlign val="subscript"/>
        <sz val="12"/>
        <rFont val="Arial"/>
        <family val="2"/>
      </rPr>
      <t>2</t>
    </r>
    <phoneticPr fontId="2"/>
  </si>
  <si>
    <r>
      <rPr>
        <sz val="12"/>
        <rFont val="ＭＳ Ｐゴシック"/>
        <family val="3"/>
        <charset val="128"/>
      </rPr>
      <t>‐</t>
    </r>
    <r>
      <rPr>
        <sz val="12"/>
        <rFont val="Arial"/>
        <family val="2"/>
      </rPr>
      <t>PO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H</t>
    </r>
    <r>
      <rPr>
        <vertAlign val="superscript"/>
        <sz val="12"/>
        <rFont val="Arial"/>
        <family val="2"/>
      </rPr>
      <t>-1</t>
    </r>
    <phoneticPr fontId="2"/>
  </si>
  <si>
    <r>
      <rPr>
        <sz val="12"/>
        <rFont val="ＭＳ Ｐゴシック"/>
        <family val="3"/>
        <charset val="128"/>
      </rPr>
      <t>‐</t>
    </r>
    <r>
      <rPr>
        <sz val="12"/>
        <rFont val="Arial"/>
        <family val="2"/>
      </rPr>
      <t>PO</t>
    </r>
    <r>
      <rPr>
        <vertAlign val="subscript"/>
        <sz val="12"/>
        <rFont val="Arial"/>
        <family val="2"/>
      </rPr>
      <t>3</t>
    </r>
    <r>
      <rPr>
        <vertAlign val="superscript"/>
        <sz val="12"/>
        <rFont val="Arial"/>
        <family val="2"/>
      </rPr>
      <t>-2</t>
    </r>
    <phoneticPr fontId="2"/>
  </si>
  <si>
    <t>Fmoc</t>
    <phoneticPr fontId="2"/>
  </si>
  <si>
    <t>tBuO</t>
    <phoneticPr fontId="2"/>
  </si>
  <si>
    <t>Pbf</t>
    <phoneticPr fontId="2"/>
  </si>
  <si>
    <t>ivDde</t>
    <phoneticPr fontId="2"/>
  </si>
  <si>
    <t>ODmab</t>
    <phoneticPr fontId="2"/>
  </si>
  <si>
    <t>Mmt</t>
    <phoneticPr fontId="2"/>
  </si>
  <si>
    <t>Mtt</t>
    <phoneticPr fontId="2"/>
  </si>
  <si>
    <t>H</t>
    <phoneticPr fontId="2"/>
  </si>
  <si>
    <t>OH</t>
    <phoneticPr fontId="2"/>
  </si>
  <si>
    <t>No.</t>
    <phoneticPr fontId="2"/>
  </si>
  <si>
    <t>DCM wash
×3</t>
    <phoneticPr fontId="14"/>
  </si>
  <si>
    <t>DMF wash
×3</t>
    <phoneticPr fontId="14"/>
  </si>
  <si>
    <t>PPD/DMF wash</t>
    <phoneticPr fontId="14"/>
  </si>
  <si>
    <t>DMF wash
×5</t>
    <phoneticPr fontId="14"/>
  </si>
  <si>
    <t>Kaiser test</t>
    <phoneticPr fontId="14"/>
  </si>
  <si>
    <t>15 min</t>
    <phoneticPr fontId="14"/>
  </si>
  <si>
    <t>1min</t>
    <phoneticPr fontId="14"/>
  </si>
  <si>
    <t>10min</t>
    <phoneticPr fontId="14"/>
  </si>
  <si>
    <t>15 min</t>
    <phoneticPr fontId="2"/>
  </si>
  <si>
    <r>
      <rPr>
        <sz val="8"/>
        <rFont val="ＭＳ Ｐゴシック"/>
        <family val="3"/>
        <charset val="128"/>
      </rPr>
      <t>※</t>
    </r>
    <phoneticPr fontId="2"/>
  </si>
  <si>
    <r>
      <rPr>
        <sz val="9"/>
        <rFont val="メイリオ"/>
        <family val="3"/>
        <charset val="128"/>
      </rPr>
      <t>洗浄</t>
    </r>
    <rPh sb="0" eb="2">
      <t>センジョウ</t>
    </rPh>
    <phoneticPr fontId="2"/>
  </si>
  <si>
    <r>
      <rPr>
        <sz val="9"/>
        <rFont val="ＭＳ Ｐゴシック"/>
        <family val="3"/>
        <charset val="128"/>
      </rPr>
      <t>①</t>
    </r>
    <r>
      <rPr>
        <sz val="9"/>
        <rFont val="Arial"/>
        <family val="2"/>
      </rPr>
      <t xml:space="preserve">DCM wash x5, </t>
    </r>
    <r>
      <rPr>
        <sz val="9"/>
        <rFont val="ＭＳ Ｐゴシック"/>
        <family val="3"/>
        <charset val="128"/>
      </rPr>
      <t>②</t>
    </r>
    <r>
      <rPr>
        <sz val="9"/>
        <rFont val="Arial"/>
        <family val="2"/>
      </rPr>
      <t xml:space="preserve">MeOH wash x5, </t>
    </r>
    <r>
      <rPr>
        <sz val="9"/>
        <rFont val="ＭＳ Ｐゴシック"/>
        <family val="3"/>
        <charset val="128"/>
      </rPr>
      <t>③</t>
    </r>
    <r>
      <rPr>
        <sz val="9"/>
        <rFont val="Arial"/>
        <family val="2"/>
      </rPr>
      <t>Dry 2 h</t>
    </r>
    <phoneticPr fontId="2"/>
  </si>
  <si>
    <r>
      <rPr>
        <sz val="9"/>
        <rFont val="メイリオ"/>
        <family val="3"/>
        <charset val="128"/>
      </rPr>
      <t>脱樹脂</t>
    </r>
    <rPh sb="0" eb="1">
      <t>ダツ</t>
    </rPh>
    <rPh sb="1" eb="3">
      <t>ジュシ</t>
    </rPh>
    <phoneticPr fontId="2"/>
  </si>
  <si>
    <r>
      <rPr>
        <sz val="9"/>
        <rFont val="メイリオ"/>
        <family val="3"/>
        <charset val="128"/>
      </rPr>
      <t>再沈殿</t>
    </r>
    <rPh sb="0" eb="1">
      <t>サイ</t>
    </rPh>
    <rPh sb="1" eb="3">
      <t>チンデン</t>
    </rPh>
    <phoneticPr fontId="2"/>
  </si>
  <si>
    <t>溶媒</t>
    <rPh sb="0" eb="2">
      <t>ヨウバイ</t>
    </rPh>
    <phoneticPr fontId="2"/>
  </si>
  <si>
    <t>HPLC精製</t>
    <rPh sb="4" eb="6">
      <t>セイセイ</t>
    </rPh>
    <phoneticPr fontId="2"/>
  </si>
  <si>
    <r>
      <rPr>
        <sz val="9"/>
        <rFont val="メイリオ"/>
        <family val="3"/>
        <charset val="128"/>
      </rPr>
      <t>配列</t>
    </r>
    <rPh sb="0" eb="2">
      <t>ハイレツ</t>
    </rPh>
    <phoneticPr fontId="14"/>
  </si>
  <si>
    <r>
      <rPr>
        <sz val="9"/>
        <rFont val="メイリオ"/>
        <family val="3"/>
        <charset val="128"/>
      </rPr>
      <t>脱</t>
    </r>
    <r>
      <rPr>
        <sz val="9"/>
        <rFont val="Arial"/>
        <family val="2"/>
      </rPr>
      <t>Fmoc</t>
    </r>
    <rPh sb="0" eb="1">
      <t>ダツ</t>
    </rPh>
    <phoneticPr fontId="2"/>
  </si>
  <si>
    <r>
      <rPr>
        <sz val="9"/>
        <rFont val="ＭＳ Ｐゴシック"/>
        <family val="3"/>
        <charset val="128"/>
      </rPr>
      <t>（</t>
    </r>
    <r>
      <rPr>
        <sz val="9"/>
        <rFont val="Arial"/>
        <family val="2"/>
      </rPr>
      <t>ε</t>
    </r>
    <r>
      <rPr>
        <vertAlign val="subscript"/>
        <sz val="9"/>
        <rFont val="Arial"/>
        <family val="2"/>
      </rPr>
      <t>301</t>
    </r>
    <r>
      <rPr>
        <sz val="9"/>
        <rFont val="Arial"/>
        <family val="2"/>
      </rPr>
      <t xml:space="preserve"> = 7800</t>
    </r>
    <r>
      <rPr>
        <sz val="9"/>
        <rFont val="ＭＳ Ｐゴシック"/>
        <family val="3"/>
        <charset val="128"/>
      </rPr>
      <t>）</t>
    </r>
    <phoneticPr fontId="2"/>
  </si>
  <si>
    <t>pS</t>
    <phoneticPr fontId="2"/>
  </si>
  <si>
    <t>pT</t>
    <phoneticPr fontId="2"/>
  </si>
  <si>
    <t>pY</t>
    <phoneticPr fontId="2"/>
  </si>
  <si>
    <t>Ser(PO(Obzl)OH)</t>
    <phoneticPr fontId="2"/>
  </si>
  <si>
    <t>Thr(PO(Obzl)OH)</t>
    <phoneticPr fontId="2"/>
  </si>
  <si>
    <t>Thy(PO(Obzl)OH)</t>
    <phoneticPr fontId="2"/>
  </si>
  <si>
    <t>mg</t>
  </si>
  <si>
    <t>DIEA (Mw 129.2, d 0.76)</t>
    <phoneticPr fontId="14"/>
  </si>
  <si>
    <r>
      <t>amino acid name
(C</t>
    </r>
    <r>
      <rPr>
        <sz val="9"/>
        <rFont val="メイリオ"/>
        <family val="3"/>
        <charset val="128"/>
      </rPr>
      <t>→</t>
    </r>
    <r>
      <rPr>
        <sz val="9"/>
        <rFont val="Arial"/>
        <family val="2"/>
      </rPr>
      <t>N)</t>
    </r>
    <phoneticPr fontId="14"/>
  </si>
  <si>
    <t>peptide1</t>
    <phoneticPr fontId="2"/>
  </si>
  <si>
    <r>
      <t>HOOC-(CH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)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-CO</t>
    </r>
    <phoneticPr fontId="2"/>
  </si>
  <si>
    <t>Volume (mL)</t>
    <phoneticPr fontId="29"/>
  </si>
  <si>
    <r>
      <rPr>
        <sz val="11"/>
        <color theme="1"/>
        <rFont val="ＭＳ Ｐゴシック"/>
        <family val="3"/>
        <charset val="128"/>
      </rPr>
      <t>希釈率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倍）</t>
    </r>
    <rPh sb="0" eb="2">
      <t>キシャク</t>
    </rPh>
    <rPh sb="2" eb="3">
      <t>リツ</t>
    </rPh>
    <rPh sb="4" eb="5">
      <t>バイ</t>
    </rPh>
    <phoneticPr fontId="29"/>
  </si>
  <si>
    <t>No.</t>
    <phoneticPr fontId="29"/>
  </si>
  <si>
    <t>Abs @ 301 nm</t>
    <phoneticPr fontId="29"/>
  </si>
  <si>
    <t>[Fmoc conc.] (mM)</t>
  </si>
  <si>
    <t>Fmoc amount (mmol)</t>
  </si>
  <si>
    <t>Reaction ratio (%)</t>
    <phoneticPr fontId="29"/>
  </si>
  <si>
    <t>A</t>
    <phoneticPr fontId="2"/>
  </si>
  <si>
    <t>脱Fmoc</t>
    <rPh sb="0" eb="1">
      <t>ダツ</t>
    </rPh>
    <phoneticPr fontId="14"/>
  </si>
  <si>
    <t>H-AAAAA-NH2</t>
    <phoneticPr fontId="14"/>
  </si>
  <si>
    <r>
      <rPr>
        <sz val="9"/>
        <rFont val="メイリオ"/>
        <family val="3"/>
        <charset val="128"/>
      </rPr>
      <t>溶液量　</t>
    </r>
    <r>
      <rPr>
        <sz val="9"/>
        <rFont val="Arial"/>
        <family val="2"/>
      </rPr>
      <t>15 ml (100</t>
    </r>
    <r>
      <rPr>
        <sz val="9"/>
        <rFont val="メイリオ"/>
        <family val="3"/>
        <charset val="128"/>
      </rPr>
      <t>倍希釈）（</t>
    </r>
    <r>
      <rPr>
        <sz val="9"/>
        <rFont val="Arial"/>
        <family val="2"/>
      </rPr>
      <t>0.1 mmol</t>
    </r>
    <r>
      <rPr>
        <sz val="9"/>
        <rFont val="メイリオ"/>
        <family val="3"/>
        <charset val="128"/>
      </rPr>
      <t>のとき、</t>
    </r>
    <r>
      <rPr>
        <sz val="9"/>
        <rFont val="Arial"/>
        <family val="2"/>
      </rPr>
      <t>A</t>
    </r>
    <r>
      <rPr>
        <vertAlign val="subscript"/>
        <sz val="9"/>
        <rFont val="Arial"/>
        <family val="2"/>
      </rPr>
      <t>301</t>
    </r>
    <r>
      <rPr>
        <sz val="9"/>
        <rFont val="Arial"/>
        <family val="2"/>
      </rPr>
      <t xml:space="preserve"> = 0.52</t>
    </r>
    <r>
      <rPr>
        <sz val="9"/>
        <rFont val="メイリオ"/>
        <family val="3"/>
        <charset val="128"/>
      </rPr>
      <t>）</t>
    </r>
    <rPh sb="0" eb="2">
      <t>ヨウエキ</t>
    </rPh>
    <rPh sb="2" eb="3">
      <t>リョウ</t>
    </rPh>
    <rPh sb="14" eb="15">
      <t>バイ</t>
    </rPh>
    <rPh sb="15" eb="17">
      <t>キシャク</t>
    </rPh>
    <phoneticPr fontId="2"/>
  </si>
  <si>
    <t>#</t>
    <phoneticPr fontId="2"/>
  </si>
  <si>
    <r>
      <rPr>
        <sz val="9"/>
        <rFont val="ＭＳ Ｐゴシック"/>
        <family val="3"/>
        <charset val="128"/>
      </rPr>
      <t>①</t>
    </r>
    <r>
      <rPr>
        <sz val="9"/>
        <rFont val="Arial"/>
        <family val="2"/>
      </rPr>
      <t xml:space="preserve">DCM wash x3 &amp; DMF wash x3, </t>
    </r>
    <r>
      <rPr>
        <sz val="9"/>
        <rFont val="ＭＳ Ｐゴシック"/>
        <family val="3"/>
        <charset val="128"/>
      </rPr>
      <t>②</t>
    </r>
    <r>
      <rPr>
        <sz val="9"/>
        <rFont val="Arial"/>
        <family val="2"/>
      </rPr>
      <t xml:space="preserve">PPD wash 1 min/10 min </t>
    </r>
    <r>
      <rPr>
        <sz val="9"/>
        <rFont val="ＭＳ Ｐゴシック"/>
        <family val="3"/>
        <charset val="128"/>
      </rPr>
      <t>③</t>
    </r>
    <r>
      <rPr>
        <sz val="9"/>
        <rFont val="Arial"/>
        <family val="2"/>
      </rPr>
      <t>DMF wash x5</t>
    </r>
    <phoneticPr fontId="2"/>
  </si>
  <si>
    <t>HBTU/HOBt</t>
    <phoneticPr fontId="14"/>
  </si>
  <si>
    <r>
      <t>0.1 mmol</t>
    </r>
    <r>
      <rPr>
        <sz val="9"/>
        <rFont val="メイリオ"/>
        <family val="3"/>
        <charset val="128"/>
      </rPr>
      <t>スケール</t>
    </r>
    <r>
      <rPr>
        <sz val="9"/>
        <rFont val="Arial"/>
        <family val="2"/>
      </rPr>
      <t>, NOVAPEG Rink Amide resin (0.49 mmol/g) 200 mg</t>
    </r>
    <phoneticPr fontId="14"/>
  </si>
  <si>
    <t>HBTU 3.05 g/ HOBt 1.25 g/ DMF 16 ml (0.45 M)</t>
    <phoneticPr fontId="14"/>
  </si>
  <si>
    <t xml:space="preserve"> DIEA 2.75 ml/ NMP 14.25 ml (0.9 M)</t>
    <phoneticPr fontId="14"/>
  </si>
  <si>
    <t>C15 H28 N6 O5</t>
    <phoneticPr fontId="2"/>
  </si>
  <si>
    <r>
      <t>C18</t>
    </r>
    <r>
      <rPr>
        <sz val="9"/>
        <rFont val="ＭＳ Ｐゴシック"/>
        <family val="3"/>
        <charset val="128"/>
      </rPr>
      <t>分取カラム、</t>
    </r>
    <r>
      <rPr>
        <sz val="9"/>
        <rFont val="Arial"/>
        <family val="2"/>
      </rPr>
      <t>B</t>
    </r>
    <r>
      <rPr>
        <sz val="9"/>
        <rFont val="ＭＳ Ｐゴシック"/>
        <family val="3"/>
        <charset val="128"/>
      </rPr>
      <t>液</t>
    </r>
    <r>
      <rPr>
        <sz val="9"/>
        <rFont val="Arial"/>
        <family val="2"/>
      </rPr>
      <t>20%</t>
    </r>
    <r>
      <rPr>
        <sz val="9"/>
        <rFont val="ＭＳ Ｐゴシック"/>
        <family val="3"/>
        <charset val="128"/>
      </rPr>
      <t>→</t>
    </r>
    <r>
      <rPr>
        <sz val="9"/>
        <rFont val="Arial"/>
        <family val="2"/>
      </rPr>
      <t>60%, 20 min (B</t>
    </r>
    <r>
      <rPr>
        <sz val="9"/>
        <rFont val="ＭＳ Ｐゴシック"/>
        <family val="3"/>
        <charset val="128"/>
      </rPr>
      <t>液</t>
    </r>
    <r>
      <rPr>
        <sz val="9"/>
        <rFont val="Arial"/>
        <family val="2"/>
      </rPr>
      <t>40%</t>
    </r>
    <r>
      <rPr>
        <sz val="9"/>
        <rFont val="ＭＳ Ｐゴシック"/>
        <family val="3"/>
        <charset val="128"/>
      </rPr>
      <t>前後に目的物</t>
    </r>
    <r>
      <rPr>
        <sz val="9"/>
        <rFont val="Arial"/>
        <family val="2"/>
      </rPr>
      <t>)</t>
    </r>
    <rPh sb="3" eb="5">
      <t>ブンシュ</t>
    </rPh>
    <rPh sb="10" eb="11">
      <t>エキ</t>
    </rPh>
    <phoneticPr fontId="2"/>
  </si>
  <si>
    <t>HBTU
HOBt
3 eq</t>
    <phoneticPr fontId="14"/>
  </si>
  <si>
    <t>DIEA
6 eq</t>
    <phoneticPr fontId="14"/>
  </si>
  <si>
    <t>amino acid
3 eq</t>
    <phoneticPr fontId="14"/>
  </si>
  <si>
    <t>0.3 mmol</t>
  </si>
  <si>
    <t>0.3 mmol</t>
    <phoneticPr fontId="14"/>
  </si>
  <si>
    <t>0.3 mmol</t>
    <phoneticPr fontId="2"/>
  </si>
  <si>
    <t>700 ul</t>
  </si>
  <si>
    <t>700 ul</t>
    <phoneticPr fontId="14"/>
  </si>
  <si>
    <r>
      <rPr>
        <sz val="11"/>
        <color theme="1"/>
        <rFont val="メイリオ"/>
        <family val="3"/>
        <charset val="128"/>
      </rPr>
      <t>※</t>
    </r>
    <r>
      <rPr>
        <sz val="11"/>
        <color theme="1"/>
        <rFont val="Arial"/>
        <family val="2"/>
      </rPr>
      <t>No.1</t>
    </r>
    <r>
      <rPr>
        <sz val="11"/>
        <color theme="1"/>
        <rFont val="メイリオ"/>
        <family val="3"/>
        <charset val="128"/>
      </rPr>
      <t>を</t>
    </r>
    <r>
      <rPr>
        <sz val="11"/>
        <color theme="1"/>
        <rFont val="Arial"/>
        <family val="2"/>
      </rPr>
      <t>100%</t>
    </r>
    <r>
      <rPr>
        <sz val="11"/>
        <color theme="1"/>
        <rFont val="メイリオ"/>
        <family val="3"/>
        <charset val="128"/>
      </rPr>
      <t>とする</t>
    </r>
    <phoneticPr fontId="2"/>
  </si>
  <si>
    <r>
      <rPr>
        <sz val="9"/>
        <rFont val="ＭＳ Ｐゴシック"/>
        <family val="3"/>
        <charset val="128"/>
      </rPr>
      <t>①</t>
    </r>
    <r>
      <rPr>
        <sz val="9"/>
        <rFont val="Arial"/>
        <family val="2"/>
      </rPr>
      <t>TFA/water/TIS (= 95/2.5/2.5)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1 ml 0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C, 90 min vortex, </t>
    </r>
    <r>
      <rPr>
        <sz val="9"/>
        <rFont val="ＭＳ Ｐゴシック"/>
        <family val="3"/>
        <charset val="128"/>
      </rPr>
      <t>②</t>
    </r>
    <r>
      <rPr>
        <sz val="9"/>
        <rFont val="Arial"/>
        <family val="2"/>
      </rPr>
      <t>TFA wash x3</t>
    </r>
    <phoneticPr fontId="2"/>
  </si>
  <si>
    <t>Reaction
700 ul/700 ul</t>
    <phoneticPr fontId="14"/>
  </si>
  <si>
    <r>
      <rPr>
        <sz val="9"/>
        <rFont val="メイリオ"/>
        <family val="3"/>
        <charset val="128"/>
      </rPr>
      <t>【冷</t>
    </r>
    <r>
      <rPr>
        <sz val="9"/>
        <rFont val="Arial"/>
        <family val="2"/>
      </rPr>
      <t>Et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40 ml</t>
    </r>
    <r>
      <rPr>
        <sz val="9"/>
        <rFont val="メイリオ"/>
        <family val="3"/>
        <charset val="128"/>
      </rPr>
      <t>、</t>
    </r>
    <r>
      <rPr>
        <sz val="9"/>
        <rFont val="Arial"/>
        <family val="2"/>
      </rPr>
      <t>Centrifuge(4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C, 3,500xg, 5min)</t>
    </r>
    <r>
      <rPr>
        <sz val="9"/>
        <rFont val="メイリオ"/>
        <family val="3"/>
        <charset val="128"/>
      </rPr>
      <t>】計</t>
    </r>
    <r>
      <rPr>
        <sz val="9"/>
        <rFont val="Arial"/>
        <family val="2"/>
      </rPr>
      <t>3</t>
    </r>
    <r>
      <rPr>
        <sz val="9"/>
        <rFont val="メイリオ"/>
        <family val="3"/>
        <charset val="128"/>
      </rPr>
      <t>回、</t>
    </r>
    <r>
      <rPr>
        <sz val="9"/>
        <rFont val="Arial"/>
        <family val="2"/>
      </rPr>
      <t>Dry</t>
    </r>
    <rPh sb="1" eb="2">
      <t>レイ</t>
    </rPh>
    <rPh sb="44" eb="45">
      <t>ケイ</t>
    </rPh>
    <rPh sb="46" eb="47">
      <t>カイ</t>
    </rPh>
    <phoneticPr fontId="2"/>
  </si>
  <si>
    <r>
      <t>A</t>
    </r>
    <r>
      <rPr>
        <sz val="9"/>
        <rFont val="ＭＳ Ｐゴシック"/>
        <family val="3"/>
        <charset val="128"/>
      </rPr>
      <t>液</t>
    </r>
    <r>
      <rPr>
        <sz val="9"/>
        <rFont val="Arial"/>
        <family val="2"/>
      </rPr>
      <t>/B</t>
    </r>
    <r>
      <rPr>
        <sz val="9"/>
        <rFont val="ＭＳ Ｐゴシック"/>
        <family val="3"/>
        <charset val="128"/>
      </rPr>
      <t>液</t>
    </r>
    <r>
      <rPr>
        <sz val="9"/>
        <rFont val="Arial"/>
        <family val="2"/>
      </rPr>
      <t xml:space="preserve"> 8/2</t>
    </r>
    <r>
      <rPr>
        <sz val="9"/>
        <rFont val="ＭＳ Ｐゴシック"/>
        <family val="3"/>
        <charset val="128"/>
      </rPr>
      <t>程度に溶解</t>
    </r>
    <r>
      <rPr>
        <sz val="9"/>
        <rFont val="Arial"/>
        <family val="2"/>
      </rPr>
      <t>, 10 mg/ml</t>
    </r>
    <rPh sb="1" eb="2">
      <t>エキ</t>
    </rPh>
    <rPh sb="4" eb="5">
      <t>エキ</t>
    </rPh>
    <rPh sb="9" eb="11">
      <t>テイド</t>
    </rPh>
    <rPh sb="12" eb="14">
      <t>ヨウカイ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</si>
</sst>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3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39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Arial"/>
      <family val="2"/>
    </font>
    <font>
      <vertAlign val="superscript"/>
      <sz val="12"/>
      <name val="Arial"/>
      <family val="2"/>
    </font>
    <font>
      <sz val="12"/>
      <name val="ＭＳ Ｐゴシック"/>
      <family val="3"/>
      <charset val="128"/>
    </font>
    <font>
      <vertAlign val="subscript"/>
      <sz val="12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7"/>
      <name val="Arial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42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2" borderId="3" xfId="0" applyFont="1" applyFill="1" applyBorder="1"/>
    <xf numFmtId="2" fontId="6" fillId="2" borderId="4" xfId="0" applyNumberFormat="1" applyFont="1" applyFill="1" applyBorder="1"/>
    <xf numFmtId="0" fontId="9" fillId="2" borderId="5" xfId="0" applyFont="1" applyFill="1" applyBorder="1"/>
    <xf numFmtId="2" fontId="6" fillId="2" borderId="6" xfId="0" applyNumberFormat="1" applyFont="1" applyFill="1" applyBorder="1"/>
    <xf numFmtId="0" fontId="7" fillId="0" borderId="0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5" fillId="0" borderId="11" xfId="0" applyFont="1" applyBorder="1"/>
    <xf numFmtId="0" fontId="9" fillId="3" borderId="1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2" xfId="0" applyFont="1" applyBorder="1"/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vertical="center" textRotation="255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49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49" fontId="5" fillId="0" borderId="10" xfId="0" applyNumberFormat="1" applyFont="1" applyFill="1" applyBorder="1"/>
    <xf numFmtId="0" fontId="5" fillId="0" borderId="0" xfId="0" applyNumberFormat="1" applyFont="1" applyFill="1" applyBorder="1"/>
    <xf numFmtId="0" fontId="5" fillId="0" borderId="11" xfId="0" applyNumberFormat="1" applyFont="1" applyFill="1" applyBorder="1"/>
    <xf numFmtId="0" fontId="5" fillId="0" borderId="12" xfId="0" applyFont="1" applyFill="1" applyBorder="1"/>
    <xf numFmtId="0" fontId="5" fillId="0" borderId="10" xfId="0" applyFont="1" applyBorder="1" applyAlignment="1">
      <alignment horizontal="center"/>
    </xf>
    <xf numFmtId="0" fontId="22" fillId="0" borderId="0" xfId="0" applyFont="1"/>
    <xf numFmtId="0" fontId="12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23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49" fontId="11" fillId="0" borderId="34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1" fillId="0" borderId="36" xfId="0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306412037037037"/>
          <c:y val="2.5867964421114026E-2"/>
          <c:w val="0.79662268518518531"/>
          <c:h val="0.7825141596807984"/>
        </c:manualLayout>
      </c:layout>
      <c:scatterChart>
        <c:scatterStyle val="lineMarker"/>
        <c:varyColors val="0"/>
        <c:ser>
          <c:idx val="3"/>
          <c:order val="0"/>
          <c:tx>
            <c:strRef>
              <c:f>Fmoc定量!#REF!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chemeClr val="tx1"/>
              </a:solidFill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8"/>
            <c:spPr>
              <a:noFill/>
              <a:ln w="19050">
                <a:solidFill>
                  <a:sysClr val="windowText" lastClr="00000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ln w="19050"/>
            </c:spPr>
          </c:errBars>
          <c:xVal>
            <c:numRef>
              <c:f>Fmoc定量!$B$6:$B$25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Fmoc定量!$E$6:$E$25</c:f>
              <c:numCache>
                <c:formatCode>0.000</c:formatCode>
                <c:ptCount val="20"/>
                <c:pt idx="0">
                  <c:v>0.1</c:v>
                </c:pt>
                <c:pt idx="1">
                  <c:v>9.8076923076923089E-2</c:v>
                </c:pt>
                <c:pt idx="2">
                  <c:v>9.8076923076923089E-2</c:v>
                </c:pt>
                <c:pt idx="3">
                  <c:v>9.6153846153846145E-2</c:v>
                </c:pt>
                <c:pt idx="4">
                  <c:v>9.6153846153846145E-2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06240"/>
        <c:axId val="48906816"/>
      </c:scatterChart>
      <c:valAx>
        <c:axId val="48906240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No.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9766489972327821"/>
              <c:y val="0.9278962937617407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48906816"/>
        <c:crosses val="autoZero"/>
        <c:crossBetween val="midCat"/>
        <c:majorUnit val="2"/>
        <c:minorUnit val="1"/>
      </c:valAx>
      <c:valAx>
        <c:axId val="48906816"/>
        <c:scaling>
          <c:orientation val="minMax"/>
          <c:max val="0.3000000000000000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Fmoc</a:t>
                </a:r>
                <a:r>
                  <a:rPr lang="en-US" altLang="ja-JP" baseline="0"/>
                  <a:t> amount (mmol)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1050925925925926E-3"/>
              <c:y val="0.14034148148148146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48906240"/>
        <c:crosses val="autoZero"/>
        <c:crossBetween val="midCat"/>
        <c:majorUnit val="0.1"/>
        <c:minorUnit val="5.000000000000001E-2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306412037037037"/>
          <c:y val="2.5867964421114026E-2"/>
          <c:w val="0.79662268518518531"/>
          <c:h val="0.7825141596807984"/>
        </c:manualLayout>
      </c:layout>
      <c:scatterChart>
        <c:scatterStyle val="lineMarker"/>
        <c:varyColors val="0"/>
        <c:ser>
          <c:idx val="3"/>
          <c:order val="0"/>
          <c:tx>
            <c:strRef>
              <c:f>Fmoc定量!#REF!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chemeClr val="tx1"/>
              </a:solidFill>
            </a:ln>
            <a:effectLst>
              <a:outerShdw blurRad="50800" dist="254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8"/>
            <c:spPr>
              <a:noFill/>
              <a:ln w="19050">
                <a:solidFill>
                  <a:sysClr val="windowText" lastClr="000000"/>
                </a:solidFill>
              </a:ln>
              <a:effectLst>
                <a:outerShdw blurRad="50800" dist="25400" dir="2700000" algn="tl" rotWithShape="0">
                  <a:prstClr val="black">
                    <a:alpha val="40000"/>
                  </a:prst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ptCount val="0"/>
              </c:numLit>
            </c:plus>
            <c:minus>
              <c:numLit>
                <c:ptCount val="0"/>
              </c:numLit>
            </c:minus>
            <c:spPr>
              <a:ln w="19050"/>
            </c:spPr>
          </c:errBars>
          <c:xVal>
            <c:numRef>
              <c:f>Fmoc定量!$B$6:$B$25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Fmoc定量!$F$6:$F$25</c:f>
              <c:numCache>
                <c:formatCode>0</c:formatCode>
                <c:ptCount val="20"/>
                <c:pt idx="0">
                  <c:v>100</c:v>
                </c:pt>
                <c:pt idx="1">
                  <c:v>98.07692307692308</c:v>
                </c:pt>
                <c:pt idx="2">
                  <c:v>98.07692307692308</c:v>
                </c:pt>
                <c:pt idx="3">
                  <c:v>96.153846153846146</c:v>
                </c:pt>
                <c:pt idx="4">
                  <c:v>96.153846153846146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63328"/>
        <c:axId val="48909120"/>
      </c:scatterChart>
      <c:valAx>
        <c:axId val="85163328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No.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9766489972327821"/>
              <c:y val="0.92789629376174076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48909120"/>
        <c:crosses val="autoZero"/>
        <c:crossBetween val="midCat"/>
        <c:majorUnit val="2"/>
        <c:minorUnit val="1"/>
      </c:valAx>
      <c:valAx>
        <c:axId val="48909120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Reaction</a:t>
                </a:r>
                <a:r>
                  <a:rPr lang="en-US" altLang="ja-JP" baseline="0"/>
                  <a:t> ratio 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1050925925925926E-3"/>
              <c:y val="0.14034148148148146"/>
            </c:manualLayout>
          </c:layout>
          <c:overlay val="0"/>
        </c:title>
        <c:numFmt formatCode="General" sourceLinked="0"/>
        <c:majorTickMark val="out"/>
        <c:minorTickMark val="out"/>
        <c:tickLblPos val="nextTo"/>
        <c:spPr>
          <a:ln w="19050">
            <a:solidFill>
              <a:schemeClr val="tx1"/>
            </a:solidFill>
          </a:ln>
        </c:spPr>
        <c:crossAx val="85163328"/>
        <c:crosses val="autoZero"/>
        <c:crossBetween val="midCat"/>
        <c:majorUnit val="20"/>
        <c:minorUnit val="10"/>
      </c:valAx>
      <c:spPr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180974</xdr:rowOff>
    </xdr:from>
    <xdr:to>
      <xdr:col>13</xdr:col>
      <xdr:colOff>205200</xdr:colOff>
      <xdr:row>15</xdr:row>
      <xdr:rowOff>138749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13</xdr:col>
      <xdr:colOff>205200</xdr:colOff>
      <xdr:row>30</xdr:row>
      <xdr:rowOff>24450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selection activeCell="Q29" sqref="Q29"/>
    </sheetView>
  </sheetViews>
  <sheetFormatPr defaultColWidth="8.875" defaultRowHeight="12"/>
  <cols>
    <col min="1" max="1" width="2.5" style="34" customWidth="1"/>
    <col min="2" max="2" width="15" style="35" customWidth="1"/>
    <col min="3" max="4" width="6.25" style="35" customWidth="1"/>
    <col min="5" max="6" width="8.125" style="35" customWidth="1"/>
    <col min="7" max="7" width="6.25" style="35" customWidth="1"/>
    <col min="8" max="8" width="10.625" style="35" customWidth="1"/>
    <col min="9" max="12" width="6.25" style="35" customWidth="1"/>
    <col min="13" max="13" width="8.125" style="35" customWidth="1"/>
    <col min="14" max="14" width="6.875" style="35" customWidth="1"/>
    <col min="15" max="16384" width="8.875" style="35"/>
  </cols>
  <sheetData>
    <row r="1" spans="1:15">
      <c r="B1" s="116" t="s">
        <v>161</v>
      </c>
    </row>
    <row r="2" spans="1:15" ht="12" customHeight="1" thickBot="1"/>
    <row r="3" spans="1:15" ht="45" customHeight="1" thickBot="1">
      <c r="A3" s="83" t="s">
        <v>132</v>
      </c>
      <c r="B3" s="36" t="s">
        <v>160</v>
      </c>
      <c r="C3" s="37" t="s">
        <v>133</v>
      </c>
      <c r="D3" s="38" t="s">
        <v>134</v>
      </c>
      <c r="E3" s="38" t="s">
        <v>135</v>
      </c>
      <c r="F3" s="38" t="s">
        <v>135</v>
      </c>
      <c r="G3" s="38" t="s">
        <v>136</v>
      </c>
      <c r="H3" s="38" t="s">
        <v>192</v>
      </c>
      <c r="I3" s="38" t="s">
        <v>136</v>
      </c>
      <c r="J3" s="39" t="s">
        <v>137</v>
      </c>
      <c r="K3" s="37" t="s">
        <v>182</v>
      </c>
      <c r="L3" s="38" t="s">
        <v>183</v>
      </c>
      <c r="M3" s="84" t="s">
        <v>184</v>
      </c>
      <c r="N3" s="40"/>
    </row>
    <row r="4" spans="1:15" ht="18.75" customHeight="1">
      <c r="A4" s="83">
        <v>1</v>
      </c>
      <c r="B4" s="100" t="s">
        <v>170</v>
      </c>
      <c r="C4" s="122" t="s">
        <v>174</v>
      </c>
      <c r="D4" s="41"/>
      <c r="E4" s="42" t="s">
        <v>20</v>
      </c>
      <c r="F4" s="43" t="s">
        <v>21</v>
      </c>
      <c r="G4" s="43"/>
      <c r="H4" s="85" t="s">
        <v>138</v>
      </c>
      <c r="I4" s="86"/>
      <c r="J4" s="118"/>
      <c r="K4" s="96" t="s">
        <v>188</v>
      </c>
      <c r="L4" s="43" t="s">
        <v>188</v>
      </c>
      <c r="M4" s="87" t="s">
        <v>186</v>
      </c>
      <c r="N4" s="44">
        <v>93.39</v>
      </c>
      <c r="O4" s="88"/>
    </row>
    <row r="5" spans="1:15" ht="18.75" customHeight="1">
      <c r="A5" s="83"/>
      <c r="B5" s="101" t="s">
        <v>170</v>
      </c>
      <c r="C5" s="45"/>
      <c r="D5" s="46"/>
      <c r="E5" s="47" t="s">
        <v>139</v>
      </c>
      <c r="F5" s="48" t="s">
        <v>140</v>
      </c>
      <c r="G5" s="49"/>
      <c r="H5" s="48" t="s">
        <v>138</v>
      </c>
      <c r="I5" s="49"/>
      <c r="J5" s="119"/>
      <c r="K5" s="50" t="s">
        <v>189</v>
      </c>
      <c r="L5" s="48" t="s">
        <v>188</v>
      </c>
      <c r="M5" s="51" t="s">
        <v>186</v>
      </c>
      <c r="N5" s="44">
        <v>93.39</v>
      </c>
      <c r="O5" s="88"/>
    </row>
    <row r="6" spans="1:15" ht="18.75" customHeight="1">
      <c r="A6" s="83"/>
      <c r="B6" s="102" t="s">
        <v>170</v>
      </c>
      <c r="C6" s="52"/>
      <c r="D6" s="49"/>
      <c r="E6" s="47" t="s">
        <v>139</v>
      </c>
      <c r="F6" s="48" t="s">
        <v>140</v>
      </c>
      <c r="G6" s="49"/>
      <c r="H6" s="48" t="s">
        <v>138</v>
      </c>
      <c r="I6" s="49"/>
      <c r="J6" s="119"/>
      <c r="K6" s="50" t="s">
        <v>188</v>
      </c>
      <c r="L6" s="48" t="s">
        <v>188</v>
      </c>
      <c r="M6" s="51" t="s">
        <v>187</v>
      </c>
      <c r="N6" s="44">
        <v>93.39</v>
      </c>
      <c r="O6" s="88"/>
    </row>
    <row r="7" spans="1:15" ht="18.75" customHeight="1">
      <c r="A7" s="83"/>
      <c r="B7" s="102" t="s">
        <v>170</v>
      </c>
      <c r="C7" s="52"/>
      <c r="D7" s="49"/>
      <c r="E7" s="47" t="s">
        <v>20</v>
      </c>
      <c r="F7" s="53" t="s">
        <v>21</v>
      </c>
      <c r="G7" s="49"/>
      <c r="H7" s="48" t="s">
        <v>22</v>
      </c>
      <c r="I7" s="49"/>
      <c r="J7" s="119"/>
      <c r="K7" s="50" t="s">
        <v>188</v>
      </c>
      <c r="L7" s="48" t="s">
        <v>188</v>
      </c>
      <c r="M7" s="51" t="s">
        <v>185</v>
      </c>
      <c r="N7" s="44">
        <v>93.39</v>
      </c>
      <c r="O7" s="88"/>
    </row>
    <row r="8" spans="1:15" ht="18.75" customHeight="1">
      <c r="A8" s="83">
        <v>5</v>
      </c>
      <c r="B8" s="102" t="s">
        <v>170</v>
      </c>
      <c r="C8" s="52"/>
      <c r="D8" s="49"/>
      <c r="E8" s="47" t="s">
        <v>20</v>
      </c>
      <c r="F8" s="48" t="s">
        <v>21</v>
      </c>
      <c r="G8" s="49"/>
      <c r="H8" s="48" t="s">
        <v>22</v>
      </c>
      <c r="I8" s="49"/>
      <c r="J8" s="119"/>
      <c r="K8" s="50" t="s">
        <v>188</v>
      </c>
      <c r="L8" s="48" t="s">
        <v>188</v>
      </c>
      <c r="M8" s="51" t="s">
        <v>185</v>
      </c>
      <c r="N8" s="44">
        <v>93.39</v>
      </c>
      <c r="O8" s="88"/>
    </row>
    <row r="9" spans="1:15" ht="18.75" customHeight="1">
      <c r="A9" s="83"/>
      <c r="B9" s="102"/>
      <c r="C9" s="52"/>
      <c r="D9" s="49"/>
      <c r="E9" s="47" t="s">
        <v>20</v>
      </c>
      <c r="F9" s="53" t="s">
        <v>21</v>
      </c>
      <c r="G9" s="49"/>
      <c r="H9" s="48" t="s">
        <v>22</v>
      </c>
      <c r="I9" s="49"/>
      <c r="J9" s="119"/>
      <c r="K9" s="50" t="s">
        <v>188</v>
      </c>
      <c r="L9" s="48" t="s">
        <v>188</v>
      </c>
      <c r="M9" s="51" t="s">
        <v>185</v>
      </c>
      <c r="N9" s="89"/>
      <c r="O9" s="88"/>
    </row>
    <row r="10" spans="1:15" ht="18.75" customHeight="1">
      <c r="A10" s="83"/>
      <c r="B10" s="102"/>
      <c r="C10" s="52"/>
      <c r="D10" s="49"/>
      <c r="E10" s="47" t="s">
        <v>20</v>
      </c>
      <c r="F10" s="48" t="s">
        <v>21</v>
      </c>
      <c r="G10" s="49"/>
      <c r="H10" s="48" t="s">
        <v>22</v>
      </c>
      <c r="I10" s="49"/>
      <c r="J10" s="119"/>
      <c r="K10" s="50" t="s">
        <v>188</v>
      </c>
      <c r="L10" s="48" t="s">
        <v>188</v>
      </c>
      <c r="M10" s="51" t="s">
        <v>185</v>
      </c>
      <c r="N10" s="44"/>
      <c r="O10" s="88"/>
    </row>
    <row r="11" spans="1:15" ht="18.75" customHeight="1">
      <c r="A11" s="83"/>
      <c r="B11" s="102"/>
      <c r="C11" s="52"/>
      <c r="D11" s="49"/>
      <c r="E11" s="47" t="s">
        <v>20</v>
      </c>
      <c r="F11" s="53" t="s">
        <v>21</v>
      </c>
      <c r="G11" s="49"/>
      <c r="H11" s="48" t="s">
        <v>22</v>
      </c>
      <c r="I11" s="49"/>
      <c r="J11" s="119"/>
      <c r="K11" s="50" t="s">
        <v>188</v>
      </c>
      <c r="L11" s="48" t="s">
        <v>188</v>
      </c>
      <c r="M11" s="51" t="s">
        <v>185</v>
      </c>
      <c r="N11" s="44"/>
      <c r="O11" s="88"/>
    </row>
    <row r="12" spans="1:15" ht="18.75" customHeight="1">
      <c r="A12" s="83"/>
      <c r="B12" s="102"/>
      <c r="C12" s="52"/>
      <c r="D12" s="49"/>
      <c r="E12" s="47" t="s">
        <v>20</v>
      </c>
      <c r="F12" s="48" t="s">
        <v>21</v>
      </c>
      <c r="G12" s="49"/>
      <c r="H12" s="48" t="s">
        <v>22</v>
      </c>
      <c r="I12" s="49"/>
      <c r="J12" s="119"/>
      <c r="K12" s="50" t="s">
        <v>188</v>
      </c>
      <c r="L12" s="48" t="s">
        <v>188</v>
      </c>
      <c r="M12" s="51" t="s">
        <v>185</v>
      </c>
      <c r="N12" s="44"/>
      <c r="O12" s="88"/>
    </row>
    <row r="13" spans="1:15" ht="18.75" customHeight="1">
      <c r="A13" s="83">
        <v>10</v>
      </c>
      <c r="B13" s="102"/>
      <c r="C13" s="52"/>
      <c r="D13" s="49"/>
      <c r="E13" s="47" t="s">
        <v>20</v>
      </c>
      <c r="F13" s="53" t="s">
        <v>21</v>
      </c>
      <c r="G13" s="49"/>
      <c r="H13" s="48" t="s">
        <v>22</v>
      </c>
      <c r="I13" s="49"/>
      <c r="J13" s="119"/>
      <c r="K13" s="50" t="s">
        <v>188</v>
      </c>
      <c r="L13" s="48" t="s">
        <v>188</v>
      </c>
      <c r="M13" s="51" t="s">
        <v>185</v>
      </c>
      <c r="N13" s="44"/>
      <c r="O13" s="88"/>
    </row>
    <row r="14" spans="1:15" ht="18.75" customHeight="1">
      <c r="A14" s="83"/>
      <c r="B14" s="103"/>
      <c r="C14" s="90"/>
      <c r="D14" s="91"/>
      <c r="E14" s="92" t="s">
        <v>20</v>
      </c>
      <c r="F14" s="93" t="s">
        <v>21</v>
      </c>
      <c r="G14" s="91"/>
      <c r="H14" s="93" t="s">
        <v>22</v>
      </c>
      <c r="I14" s="91"/>
      <c r="J14" s="120"/>
      <c r="K14" s="50" t="s">
        <v>188</v>
      </c>
      <c r="L14" s="48" t="s">
        <v>188</v>
      </c>
      <c r="M14" s="51" t="s">
        <v>185</v>
      </c>
      <c r="N14" s="44"/>
      <c r="O14" s="88"/>
    </row>
    <row r="15" spans="1:15" ht="18.75" customHeight="1">
      <c r="A15" s="83"/>
      <c r="B15" s="102"/>
      <c r="C15" s="52"/>
      <c r="D15" s="49"/>
      <c r="E15" s="94" t="s">
        <v>20</v>
      </c>
      <c r="F15" s="48" t="s">
        <v>21</v>
      </c>
      <c r="G15" s="49"/>
      <c r="H15" s="48" t="s">
        <v>22</v>
      </c>
      <c r="I15" s="49"/>
      <c r="J15" s="119"/>
      <c r="K15" s="50" t="s">
        <v>188</v>
      </c>
      <c r="L15" s="48" t="s">
        <v>188</v>
      </c>
      <c r="M15" s="51" t="s">
        <v>185</v>
      </c>
      <c r="N15" s="44"/>
      <c r="O15" s="88"/>
    </row>
    <row r="16" spans="1:15" ht="18.75" customHeight="1">
      <c r="A16" s="83"/>
      <c r="B16" s="102"/>
      <c r="C16" s="52"/>
      <c r="D16" s="49"/>
      <c r="E16" s="47" t="s">
        <v>20</v>
      </c>
      <c r="F16" s="48" t="s">
        <v>21</v>
      </c>
      <c r="G16" s="49"/>
      <c r="H16" s="48" t="s">
        <v>22</v>
      </c>
      <c r="I16" s="49"/>
      <c r="J16" s="119"/>
      <c r="K16" s="50" t="s">
        <v>188</v>
      </c>
      <c r="L16" s="48" t="s">
        <v>188</v>
      </c>
      <c r="M16" s="51" t="s">
        <v>185</v>
      </c>
      <c r="N16" s="44"/>
      <c r="O16" s="88"/>
    </row>
    <row r="17" spans="1:15" ht="18.75" customHeight="1">
      <c r="A17" s="83"/>
      <c r="B17" s="103"/>
      <c r="C17" s="90"/>
      <c r="D17" s="91"/>
      <c r="E17" s="47" t="s">
        <v>20</v>
      </c>
      <c r="F17" s="48" t="s">
        <v>21</v>
      </c>
      <c r="G17" s="49"/>
      <c r="H17" s="48" t="s">
        <v>141</v>
      </c>
      <c r="I17" s="91"/>
      <c r="J17" s="119"/>
      <c r="K17" s="50" t="s">
        <v>188</v>
      </c>
      <c r="L17" s="48" t="s">
        <v>188</v>
      </c>
      <c r="M17" s="51" t="s">
        <v>185</v>
      </c>
      <c r="N17" s="44"/>
      <c r="O17" s="88"/>
    </row>
    <row r="18" spans="1:15" ht="18.75" customHeight="1" thickBot="1">
      <c r="A18" s="83">
        <v>15</v>
      </c>
      <c r="B18" s="104"/>
      <c r="C18" s="54"/>
      <c r="D18" s="55"/>
      <c r="E18" s="97" t="s">
        <v>20</v>
      </c>
      <c r="F18" s="56" t="s">
        <v>21</v>
      </c>
      <c r="G18" s="55"/>
      <c r="H18" s="56" t="s">
        <v>22</v>
      </c>
      <c r="I18" s="55"/>
      <c r="J18" s="121" t="s">
        <v>142</v>
      </c>
      <c r="K18" s="98" t="s">
        <v>188</v>
      </c>
      <c r="L18" s="56" t="s">
        <v>188</v>
      </c>
      <c r="M18" s="99" t="s">
        <v>185</v>
      </c>
      <c r="N18" s="44"/>
      <c r="O18" s="88"/>
    </row>
    <row r="19" spans="1:15" ht="18" customHeight="1">
      <c r="J19" s="57"/>
      <c r="K19" s="57"/>
      <c r="L19" s="57"/>
      <c r="M19" s="57"/>
      <c r="N19" s="44"/>
    </row>
    <row r="20" spans="1:15" ht="18" customHeight="1">
      <c r="B20" s="35" t="s">
        <v>23</v>
      </c>
      <c r="C20" s="125" t="s">
        <v>177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44"/>
    </row>
    <row r="21" spans="1:15" ht="18" customHeight="1">
      <c r="B21" s="58" t="s">
        <v>176</v>
      </c>
      <c r="C21" s="127" t="s">
        <v>178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44"/>
    </row>
    <row r="22" spans="1:15" ht="18" customHeight="1">
      <c r="B22" s="95" t="s">
        <v>159</v>
      </c>
      <c r="C22" s="125" t="s">
        <v>179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59"/>
    </row>
    <row r="23" spans="1:15" ht="18" customHeight="1">
      <c r="C23" s="80"/>
      <c r="D23" s="80"/>
      <c r="E23" s="80"/>
      <c r="F23" s="80"/>
      <c r="G23" s="80"/>
      <c r="H23" s="80"/>
      <c r="I23" s="80"/>
      <c r="N23" s="57"/>
    </row>
    <row r="24" spans="1:15" ht="18" customHeight="1">
      <c r="A24" s="117" t="s">
        <v>174</v>
      </c>
      <c r="B24" s="35" t="s">
        <v>24</v>
      </c>
      <c r="C24" s="125" t="s">
        <v>25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</row>
    <row r="25" spans="1:15" ht="18" customHeight="1">
      <c r="A25" s="117" t="s">
        <v>142</v>
      </c>
      <c r="B25" s="123" t="s">
        <v>171</v>
      </c>
      <c r="C25" s="126" t="s">
        <v>175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5" ht="18" customHeight="1">
      <c r="B26" s="124" t="s">
        <v>143</v>
      </c>
      <c r="C26" s="125" t="s">
        <v>144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</row>
    <row r="27" spans="1:15" ht="18" customHeight="1">
      <c r="B27" s="124" t="s">
        <v>145</v>
      </c>
      <c r="C27" s="126" t="s">
        <v>191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</row>
    <row r="28" spans="1:15" ht="18" customHeight="1">
      <c r="B28" s="124" t="s">
        <v>146</v>
      </c>
      <c r="C28" s="125" t="s">
        <v>193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29" spans="1:15" ht="18" customHeight="1">
      <c r="B29" s="60" t="s">
        <v>147</v>
      </c>
      <c r="C29" s="126" t="s">
        <v>194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</row>
    <row r="30" spans="1:15" ht="18" customHeight="1">
      <c r="B30" s="60" t="s">
        <v>148</v>
      </c>
      <c r="C30" s="125" t="s">
        <v>181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</row>
    <row r="31" spans="1:15" ht="18" customHeight="1"/>
    <row r="32" spans="1:15" ht="18" customHeight="1">
      <c r="B32" s="35" t="s">
        <v>26</v>
      </c>
      <c r="C32" s="125">
        <v>372.43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4" ht="18" customHeight="1">
      <c r="B33" s="35" t="s">
        <v>27</v>
      </c>
      <c r="C33" s="125" t="s">
        <v>180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</row>
    <row r="34" spans="1:14" ht="18" customHeight="1">
      <c r="A34" s="35"/>
      <c r="B34" s="35" t="s">
        <v>149</v>
      </c>
      <c r="C34" s="125" t="s">
        <v>172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ht="18.75" customHeight="1"/>
    <row r="36" spans="1:14" ht="18" customHeight="1">
      <c r="A36" s="35"/>
    </row>
    <row r="37" spans="1:14" ht="18" customHeight="1">
      <c r="A37" s="35"/>
      <c r="B37" s="35" t="s">
        <v>150</v>
      </c>
      <c r="C37" s="125" t="s">
        <v>173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</row>
    <row r="38" spans="1:14" ht="18.75" customHeight="1">
      <c r="A38" s="35"/>
      <c r="B38" s="35" t="s">
        <v>151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4" ht="18.75" customHeight="1">
      <c r="A39" s="35"/>
    </row>
    <row r="40" spans="1:14">
      <c r="A40" s="35"/>
    </row>
    <row r="41" spans="1:14">
      <c r="A41" s="35"/>
    </row>
    <row r="42" spans="1:14">
      <c r="A42" s="35"/>
    </row>
    <row r="43" spans="1:14">
      <c r="A43" s="35"/>
    </row>
    <row r="44" spans="1:14">
      <c r="A44" s="35"/>
    </row>
    <row r="45" spans="1:14">
      <c r="A45" s="35"/>
    </row>
    <row r="46" spans="1:14">
      <c r="A46" s="35"/>
    </row>
    <row r="47" spans="1:14">
      <c r="A47" s="35"/>
    </row>
    <row r="48" spans="1:14">
      <c r="A48" s="35"/>
    </row>
    <row r="49" spans="1:1">
      <c r="A49" s="35"/>
    </row>
    <row r="50" spans="1:1">
      <c r="A50" s="35"/>
    </row>
    <row r="51" spans="1:1">
      <c r="A51" s="35"/>
    </row>
  </sheetData>
  <mergeCells count="15">
    <mergeCell ref="C20:M20"/>
    <mergeCell ref="C21:M21"/>
    <mergeCell ref="C22:M22"/>
    <mergeCell ref="C28:N28"/>
    <mergeCell ref="C24:N24"/>
    <mergeCell ref="C25:N25"/>
    <mergeCell ref="C37:N37"/>
    <mergeCell ref="C38:N38"/>
    <mergeCell ref="C29:N29"/>
    <mergeCell ref="C30:N30"/>
    <mergeCell ref="C32:N32"/>
    <mergeCell ref="C33:N33"/>
    <mergeCell ref="C34:N34"/>
    <mergeCell ref="C26:N26"/>
    <mergeCell ref="C27:N27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workbookViewId="0">
      <selection activeCell="C72" sqref="C72"/>
    </sheetView>
  </sheetViews>
  <sheetFormatPr defaultColWidth="10.625" defaultRowHeight="15.75" customHeight="1"/>
  <cols>
    <col min="1" max="1" width="4.25" style="1" customWidth="1"/>
    <col min="2" max="2" width="17.5" style="1" customWidth="1"/>
    <col min="3" max="3" width="5" style="1" customWidth="1"/>
    <col min="4" max="4" width="4" style="1" customWidth="1"/>
    <col min="5" max="5" width="4.625" style="1" customWidth="1"/>
    <col min="6" max="6" width="3.375" style="1" customWidth="1"/>
    <col min="7" max="7" width="4" style="1" customWidth="1"/>
    <col min="8" max="9" width="3.625" style="1" customWidth="1"/>
    <col min="10" max="10" width="4.75" style="1" customWidth="1"/>
    <col min="11" max="11" width="4.125" style="1" customWidth="1"/>
    <col min="12" max="13" width="4" style="1" customWidth="1"/>
    <col min="14" max="14" width="4.375" style="1" customWidth="1"/>
    <col min="15" max="15" width="4.25" style="1" customWidth="1"/>
    <col min="16" max="16" width="4.375" style="1" customWidth="1"/>
    <col min="17" max="17" width="3.75" style="1" customWidth="1"/>
    <col min="18" max="18" width="2.5" style="1" customWidth="1"/>
    <col min="19" max="19" width="12.75" style="1" bestFit="1" customWidth="1"/>
    <col min="20" max="20" width="8.375" style="1" customWidth="1"/>
    <col min="21" max="16384" width="10.625" style="1"/>
  </cols>
  <sheetData>
    <row r="1" spans="1:20" thickBot="1">
      <c r="E1" s="2"/>
      <c r="F1" s="2"/>
      <c r="G1" s="3"/>
      <c r="J1" s="2"/>
      <c r="L1" s="2"/>
      <c r="M1" s="2"/>
      <c r="Q1" s="2"/>
    </row>
    <row r="2" spans="1:20" ht="15">
      <c r="D2" s="4"/>
      <c r="E2" s="5"/>
      <c r="F2" s="5"/>
      <c r="G2" s="4"/>
      <c r="H2" s="4"/>
      <c r="I2" s="4"/>
      <c r="J2" s="5"/>
      <c r="K2" s="4"/>
      <c r="L2" s="5"/>
      <c r="M2" s="6"/>
      <c r="N2" s="4"/>
      <c r="O2" s="4"/>
      <c r="P2" s="4"/>
      <c r="Q2" s="5"/>
      <c r="S2" s="7"/>
      <c r="T2" s="8"/>
    </row>
    <row r="3" spans="1:20" ht="19.5">
      <c r="D3" s="4"/>
      <c r="E3" s="5"/>
      <c r="F3" s="5"/>
      <c r="G3" s="4"/>
      <c r="H3" s="4"/>
      <c r="I3" s="4"/>
      <c r="J3" s="5"/>
      <c r="K3" s="4"/>
      <c r="L3" s="5"/>
      <c r="M3" s="6"/>
      <c r="N3" s="4"/>
      <c r="O3" s="4"/>
      <c r="P3" s="4"/>
      <c r="Q3" s="5"/>
      <c r="S3" s="9" t="s">
        <v>11</v>
      </c>
      <c r="T3" s="10">
        <f>SUM(S10:S73)</f>
        <v>372.43399999999997</v>
      </c>
    </row>
    <row r="4" spans="1:20" ht="19.5">
      <c r="D4" s="4"/>
      <c r="E4" s="5"/>
      <c r="F4" s="5"/>
      <c r="G4" s="4"/>
      <c r="H4" s="4"/>
      <c r="I4" s="4"/>
      <c r="J4" s="5"/>
      <c r="K4" s="4"/>
      <c r="L4" s="5"/>
      <c r="M4" s="11"/>
      <c r="N4" s="4"/>
      <c r="O4" s="4"/>
      <c r="P4" s="4"/>
      <c r="Q4" s="5"/>
      <c r="S4" s="9" t="s">
        <v>12</v>
      </c>
      <c r="T4" s="12">
        <f>IF(T5&gt;0,T3+114.02*T5,T3)</f>
        <v>372.43399999999997</v>
      </c>
    </row>
    <row r="5" spans="1:20" thickBot="1">
      <c r="B5" s="134"/>
      <c r="C5" s="134"/>
      <c r="D5" s="134"/>
      <c r="E5" s="5"/>
      <c r="F5" s="5"/>
      <c r="G5" s="4"/>
      <c r="H5" s="4"/>
      <c r="I5" s="4"/>
      <c r="J5" s="5"/>
      <c r="K5" s="4"/>
      <c r="L5" s="5"/>
      <c r="M5" s="11"/>
      <c r="N5" s="4"/>
      <c r="O5" s="4"/>
      <c r="P5" s="4"/>
      <c r="Q5" s="5"/>
      <c r="S5" s="13" t="s">
        <v>88</v>
      </c>
      <c r="T5" s="14">
        <f>C11+C21-C13-C15-C50-C51*2</f>
        <v>0</v>
      </c>
    </row>
    <row r="6" spans="1:20" ht="15">
      <c r="B6" s="15"/>
      <c r="C6" s="3"/>
      <c r="D6" s="4"/>
      <c r="E6" s="5"/>
      <c r="F6" s="5"/>
      <c r="G6" s="4"/>
      <c r="H6" s="4"/>
      <c r="I6" s="4"/>
      <c r="J6" s="5"/>
      <c r="K6" s="4"/>
      <c r="L6" s="5"/>
      <c r="M6" s="11"/>
      <c r="N6" s="4"/>
      <c r="O6" s="4"/>
      <c r="P6" s="4"/>
      <c r="Q6" s="5"/>
    </row>
    <row r="7" spans="1:20" ht="15">
      <c r="B7" s="15"/>
      <c r="C7" s="3"/>
    </row>
    <row r="8" spans="1:20" ht="19.5">
      <c r="A8" s="17"/>
      <c r="B8" s="18"/>
      <c r="C8" s="19"/>
      <c r="D8" s="17"/>
      <c r="E8" s="20" t="s">
        <v>89</v>
      </c>
      <c r="F8" s="17"/>
      <c r="G8" s="17"/>
      <c r="H8" s="17"/>
      <c r="I8" s="17"/>
      <c r="J8" s="17"/>
      <c r="K8" s="17"/>
      <c r="L8" s="20" t="s">
        <v>90</v>
      </c>
      <c r="M8" s="17"/>
      <c r="N8" s="17"/>
      <c r="O8" s="17"/>
      <c r="P8" s="17"/>
      <c r="Q8" s="17"/>
      <c r="R8" s="17"/>
      <c r="S8" s="17" t="s">
        <v>13</v>
      </c>
    </row>
    <row r="9" spans="1:20" ht="19.5">
      <c r="A9" s="21"/>
      <c r="B9" s="21"/>
      <c r="C9" s="22" t="s">
        <v>91</v>
      </c>
      <c r="D9" s="71" t="s">
        <v>5</v>
      </c>
      <c r="E9" s="71" t="s">
        <v>6</v>
      </c>
      <c r="F9" s="71" t="s">
        <v>8</v>
      </c>
      <c r="G9" s="71" t="s">
        <v>7</v>
      </c>
      <c r="H9" s="71" t="s">
        <v>9</v>
      </c>
      <c r="I9" s="71" t="s">
        <v>92</v>
      </c>
      <c r="J9" s="71"/>
      <c r="K9" s="71" t="s">
        <v>5</v>
      </c>
      <c r="L9" s="71" t="s">
        <v>6</v>
      </c>
      <c r="M9" s="71" t="s">
        <v>8</v>
      </c>
      <c r="N9" s="71" t="s">
        <v>7</v>
      </c>
      <c r="O9" s="71" t="s">
        <v>9</v>
      </c>
      <c r="P9" s="71" t="s">
        <v>92</v>
      </c>
      <c r="Q9" s="71"/>
      <c r="R9" s="71"/>
      <c r="S9" s="71"/>
      <c r="T9" s="23"/>
    </row>
    <row r="10" spans="1:20" ht="14.25" customHeight="1">
      <c r="A10" s="128" t="s">
        <v>14</v>
      </c>
      <c r="B10" s="72" t="s">
        <v>93</v>
      </c>
      <c r="C10" s="24">
        <v>5</v>
      </c>
      <c r="D10" s="17">
        <v>3</v>
      </c>
      <c r="E10" s="17">
        <v>5</v>
      </c>
      <c r="F10" s="17">
        <v>1</v>
      </c>
      <c r="G10" s="17">
        <v>1</v>
      </c>
      <c r="H10" s="17">
        <v>0</v>
      </c>
      <c r="I10" s="17"/>
      <c r="J10" s="17"/>
      <c r="K10" s="17">
        <f t="shared" ref="K10:K29" si="0">D10*C10</f>
        <v>15</v>
      </c>
      <c r="L10" s="17">
        <f t="shared" ref="L10:L29" si="1">E10*C10</f>
        <v>25</v>
      </c>
      <c r="M10" s="17">
        <f t="shared" ref="M10:M29" si="2">F10*C10</f>
        <v>5</v>
      </c>
      <c r="N10" s="17">
        <f t="shared" ref="N10:N29" si="3">G10*C10</f>
        <v>5</v>
      </c>
      <c r="O10" s="17">
        <f t="shared" ref="O10:O29" si="4">H10*C10</f>
        <v>0</v>
      </c>
      <c r="P10" s="17">
        <f t="shared" ref="P10:P29" si="5">I10*C10</f>
        <v>0</v>
      </c>
      <c r="Q10" s="17"/>
      <c r="R10" s="17"/>
      <c r="S10" s="105">
        <f>K10*12.01+L10*1.008+M10*14.01+N10*16+O10*32.07+P10*30.97</f>
        <v>355.4</v>
      </c>
    </row>
    <row r="11" spans="1:20" ht="15">
      <c r="A11" s="129"/>
      <c r="B11" s="4" t="s">
        <v>94</v>
      </c>
      <c r="C11" s="25"/>
      <c r="D11" s="16">
        <v>6</v>
      </c>
      <c r="E11" s="16">
        <v>12</v>
      </c>
      <c r="F11" s="16">
        <v>4</v>
      </c>
      <c r="G11" s="16">
        <v>1</v>
      </c>
      <c r="H11" s="16">
        <v>0</v>
      </c>
      <c r="I11" s="16"/>
      <c r="J11" s="16"/>
      <c r="K11" s="16">
        <f t="shared" si="0"/>
        <v>0</v>
      </c>
      <c r="L11" s="16">
        <f t="shared" si="1"/>
        <v>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16">
        <f t="shared" si="5"/>
        <v>0</v>
      </c>
      <c r="Q11" s="16"/>
      <c r="R11" s="16"/>
      <c r="S11" s="106">
        <f>K11*12.01+L11*1.008+M11*14.01+N11*16+O11*32.07+P11*30.97</f>
        <v>0</v>
      </c>
    </row>
    <row r="12" spans="1:20" ht="15">
      <c r="A12" s="129"/>
      <c r="B12" s="4" t="s">
        <v>95</v>
      </c>
      <c r="C12" s="25"/>
      <c r="D12" s="16">
        <v>4</v>
      </c>
      <c r="E12" s="16">
        <v>6</v>
      </c>
      <c r="F12" s="16">
        <v>2</v>
      </c>
      <c r="G12" s="16">
        <v>2</v>
      </c>
      <c r="H12" s="16">
        <v>0</v>
      </c>
      <c r="I12" s="16"/>
      <c r="J12" s="16"/>
      <c r="K12" s="16">
        <f t="shared" si="0"/>
        <v>0</v>
      </c>
      <c r="L12" s="16">
        <f t="shared" si="1"/>
        <v>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16">
        <f t="shared" si="5"/>
        <v>0</v>
      </c>
      <c r="Q12" s="16"/>
      <c r="R12" s="16"/>
      <c r="S12" s="106">
        <f t="shared" ref="S12:S29" si="6">K12*12.01+L12*1.008+M12*14.01+N12*16+O12*32.07+P12*30.97</f>
        <v>0</v>
      </c>
    </row>
    <row r="13" spans="1:20" ht="15">
      <c r="A13" s="129"/>
      <c r="B13" s="4" t="s">
        <v>96</v>
      </c>
      <c r="C13" s="25"/>
      <c r="D13" s="16">
        <v>4</v>
      </c>
      <c r="E13" s="16">
        <v>5</v>
      </c>
      <c r="F13" s="16">
        <v>1</v>
      </c>
      <c r="G13" s="16">
        <v>3</v>
      </c>
      <c r="H13" s="16">
        <v>0</v>
      </c>
      <c r="I13" s="16"/>
      <c r="J13" s="16"/>
      <c r="K13" s="16">
        <f t="shared" si="0"/>
        <v>0</v>
      </c>
      <c r="L13" s="16">
        <f t="shared" si="1"/>
        <v>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16">
        <f t="shared" si="5"/>
        <v>0</v>
      </c>
      <c r="Q13" s="16"/>
      <c r="R13" s="16"/>
      <c r="S13" s="106">
        <f t="shared" si="6"/>
        <v>0</v>
      </c>
    </row>
    <row r="14" spans="1:20" ht="15">
      <c r="A14" s="129"/>
      <c r="B14" s="4" t="s">
        <v>97</v>
      </c>
      <c r="C14" s="25"/>
      <c r="D14" s="16">
        <v>3</v>
      </c>
      <c r="E14" s="16">
        <v>5</v>
      </c>
      <c r="F14" s="16">
        <v>1</v>
      </c>
      <c r="G14" s="16">
        <v>1</v>
      </c>
      <c r="H14" s="16">
        <v>1</v>
      </c>
      <c r="I14" s="16"/>
      <c r="J14" s="16"/>
      <c r="K14" s="16">
        <f t="shared" si="0"/>
        <v>0</v>
      </c>
      <c r="L14" s="16">
        <f t="shared" si="1"/>
        <v>0</v>
      </c>
      <c r="M14" s="16">
        <f t="shared" si="2"/>
        <v>0</v>
      </c>
      <c r="N14" s="16">
        <f t="shared" si="3"/>
        <v>0</v>
      </c>
      <c r="O14" s="16">
        <f t="shared" si="4"/>
        <v>0</v>
      </c>
      <c r="P14" s="16">
        <f t="shared" si="5"/>
        <v>0</v>
      </c>
      <c r="Q14" s="16"/>
      <c r="R14" s="16"/>
      <c r="S14" s="106">
        <f t="shared" si="6"/>
        <v>0</v>
      </c>
    </row>
    <row r="15" spans="1:20" ht="15">
      <c r="A15" s="129"/>
      <c r="B15" s="4" t="s">
        <v>98</v>
      </c>
      <c r="C15" s="25"/>
      <c r="D15" s="16">
        <v>5</v>
      </c>
      <c r="E15" s="16">
        <v>7</v>
      </c>
      <c r="F15" s="16">
        <v>1</v>
      </c>
      <c r="G15" s="16">
        <v>3</v>
      </c>
      <c r="H15" s="16">
        <v>0</v>
      </c>
      <c r="I15" s="16"/>
      <c r="J15" s="16"/>
      <c r="K15" s="16">
        <f t="shared" si="0"/>
        <v>0</v>
      </c>
      <c r="L15" s="16">
        <f t="shared" si="1"/>
        <v>0</v>
      </c>
      <c r="M15" s="16">
        <f t="shared" si="2"/>
        <v>0</v>
      </c>
      <c r="N15" s="16">
        <f t="shared" si="3"/>
        <v>0</v>
      </c>
      <c r="O15" s="16">
        <f t="shared" si="4"/>
        <v>0</v>
      </c>
      <c r="P15" s="16">
        <f t="shared" si="5"/>
        <v>0</v>
      </c>
      <c r="Q15" s="16"/>
      <c r="R15" s="16"/>
      <c r="S15" s="106">
        <f t="shared" si="6"/>
        <v>0</v>
      </c>
    </row>
    <row r="16" spans="1:20" ht="15">
      <c r="A16" s="129"/>
      <c r="B16" s="4" t="s">
        <v>99</v>
      </c>
      <c r="C16" s="25"/>
      <c r="D16" s="16">
        <v>5</v>
      </c>
      <c r="E16" s="16">
        <v>8</v>
      </c>
      <c r="F16" s="16">
        <v>2</v>
      </c>
      <c r="G16" s="16">
        <v>2</v>
      </c>
      <c r="H16" s="16">
        <v>0</v>
      </c>
      <c r="I16" s="16"/>
      <c r="J16" s="16"/>
      <c r="K16" s="16">
        <f t="shared" si="0"/>
        <v>0</v>
      </c>
      <c r="L16" s="16">
        <f t="shared" si="1"/>
        <v>0</v>
      </c>
      <c r="M16" s="16">
        <f t="shared" si="2"/>
        <v>0</v>
      </c>
      <c r="N16" s="16">
        <f t="shared" si="3"/>
        <v>0</v>
      </c>
      <c r="O16" s="16">
        <f t="shared" si="4"/>
        <v>0</v>
      </c>
      <c r="P16" s="16">
        <f t="shared" si="5"/>
        <v>0</v>
      </c>
      <c r="Q16" s="16"/>
      <c r="R16" s="16"/>
      <c r="S16" s="106">
        <f t="shared" si="6"/>
        <v>0</v>
      </c>
    </row>
    <row r="17" spans="1:19" ht="15.75" customHeight="1">
      <c r="A17" s="129"/>
      <c r="B17" s="4" t="s">
        <v>100</v>
      </c>
      <c r="C17" s="25"/>
      <c r="D17" s="16">
        <v>2</v>
      </c>
      <c r="E17" s="16">
        <v>3</v>
      </c>
      <c r="F17" s="16">
        <v>1</v>
      </c>
      <c r="G17" s="16">
        <v>1</v>
      </c>
      <c r="H17" s="16">
        <v>0</v>
      </c>
      <c r="I17" s="16"/>
      <c r="J17" s="16"/>
      <c r="K17" s="16">
        <f t="shared" si="0"/>
        <v>0</v>
      </c>
      <c r="L17" s="16">
        <f t="shared" si="1"/>
        <v>0</v>
      </c>
      <c r="M17" s="16">
        <f t="shared" si="2"/>
        <v>0</v>
      </c>
      <c r="N17" s="16">
        <f t="shared" si="3"/>
        <v>0</v>
      </c>
      <c r="O17" s="16">
        <f t="shared" si="4"/>
        <v>0</v>
      </c>
      <c r="P17" s="16">
        <f t="shared" si="5"/>
        <v>0</v>
      </c>
      <c r="Q17" s="16"/>
      <c r="R17" s="16"/>
      <c r="S17" s="106">
        <f t="shared" si="6"/>
        <v>0</v>
      </c>
    </row>
    <row r="18" spans="1:19" ht="15.75" customHeight="1">
      <c r="A18" s="129"/>
      <c r="B18" s="4" t="s">
        <v>101</v>
      </c>
      <c r="C18" s="25"/>
      <c r="D18" s="16">
        <v>6</v>
      </c>
      <c r="E18" s="16">
        <v>7</v>
      </c>
      <c r="F18" s="16">
        <v>3</v>
      </c>
      <c r="G18" s="16">
        <v>1</v>
      </c>
      <c r="H18" s="16">
        <v>0</v>
      </c>
      <c r="I18" s="16"/>
      <c r="J18" s="16"/>
      <c r="K18" s="16">
        <f t="shared" si="0"/>
        <v>0</v>
      </c>
      <c r="L18" s="16">
        <f t="shared" si="1"/>
        <v>0</v>
      </c>
      <c r="M18" s="16">
        <f t="shared" si="2"/>
        <v>0</v>
      </c>
      <c r="N18" s="16">
        <f t="shared" si="3"/>
        <v>0</v>
      </c>
      <c r="O18" s="16">
        <f t="shared" si="4"/>
        <v>0</v>
      </c>
      <c r="P18" s="16">
        <f t="shared" si="5"/>
        <v>0</v>
      </c>
      <c r="Q18" s="16"/>
      <c r="R18" s="16"/>
      <c r="S18" s="106">
        <f t="shared" si="6"/>
        <v>0</v>
      </c>
    </row>
    <row r="19" spans="1:19" ht="15.75" customHeight="1">
      <c r="A19" s="129"/>
      <c r="B19" s="4" t="s">
        <v>102</v>
      </c>
      <c r="C19" s="25"/>
      <c r="D19" s="16">
        <v>6</v>
      </c>
      <c r="E19" s="16">
        <v>11</v>
      </c>
      <c r="F19" s="16">
        <v>1</v>
      </c>
      <c r="G19" s="16">
        <v>1</v>
      </c>
      <c r="H19" s="16">
        <v>0</v>
      </c>
      <c r="I19" s="16"/>
      <c r="J19" s="16"/>
      <c r="K19" s="16">
        <f t="shared" si="0"/>
        <v>0</v>
      </c>
      <c r="L19" s="16">
        <f t="shared" si="1"/>
        <v>0</v>
      </c>
      <c r="M19" s="16">
        <f t="shared" si="2"/>
        <v>0</v>
      </c>
      <c r="N19" s="16">
        <f t="shared" si="3"/>
        <v>0</v>
      </c>
      <c r="O19" s="16">
        <f t="shared" si="4"/>
        <v>0</v>
      </c>
      <c r="P19" s="16">
        <f t="shared" si="5"/>
        <v>0</v>
      </c>
      <c r="Q19" s="16"/>
      <c r="R19" s="16"/>
      <c r="S19" s="106">
        <f t="shared" si="6"/>
        <v>0</v>
      </c>
    </row>
    <row r="20" spans="1:19" ht="15.75" customHeight="1">
      <c r="A20" s="129"/>
      <c r="B20" s="4" t="s">
        <v>103</v>
      </c>
      <c r="C20" s="25"/>
      <c r="D20" s="16">
        <v>6</v>
      </c>
      <c r="E20" s="16">
        <v>11</v>
      </c>
      <c r="F20" s="16">
        <v>1</v>
      </c>
      <c r="G20" s="16">
        <v>1</v>
      </c>
      <c r="H20" s="16">
        <v>0</v>
      </c>
      <c r="I20" s="16"/>
      <c r="J20" s="16"/>
      <c r="K20" s="16">
        <f t="shared" si="0"/>
        <v>0</v>
      </c>
      <c r="L20" s="16">
        <f t="shared" si="1"/>
        <v>0</v>
      </c>
      <c r="M20" s="16">
        <f t="shared" si="2"/>
        <v>0</v>
      </c>
      <c r="N20" s="16">
        <f t="shared" si="3"/>
        <v>0</v>
      </c>
      <c r="O20" s="16">
        <f t="shared" si="4"/>
        <v>0</v>
      </c>
      <c r="P20" s="16">
        <f t="shared" si="5"/>
        <v>0</v>
      </c>
      <c r="Q20" s="16"/>
      <c r="R20" s="16"/>
      <c r="S20" s="106">
        <f t="shared" si="6"/>
        <v>0</v>
      </c>
    </row>
    <row r="21" spans="1:19" ht="15.75" customHeight="1">
      <c r="A21" s="129"/>
      <c r="B21" s="4" t="s">
        <v>104</v>
      </c>
      <c r="C21" s="25"/>
      <c r="D21" s="16">
        <v>6</v>
      </c>
      <c r="E21" s="16">
        <v>12</v>
      </c>
      <c r="F21" s="16">
        <v>2</v>
      </c>
      <c r="G21" s="16">
        <v>1</v>
      </c>
      <c r="H21" s="16">
        <v>0</v>
      </c>
      <c r="I21" s="16"/>
      <c r="J21" s="16"/>
      <c r="K21" s="16">
        <f t="shared" si="0"/>
        <v>0</v>
      </c>
      <c r="L21" s="16">
        <f t="shared" si="1"/>
        <v>0</v>
      </c>
      <c r="M21" s="16">
        <f t="shared" si="2"/>
        <v>0</v>
      </c>
      <c r="N21" s="16">
        <f t="shared" si="3"/>
        <v>0</v>
      </c>
      <c r="O21" s="16">
        <f t="shared" si="4"/>
        <v>0</v>
      </c>
      <c r="P21" s="16">
        <f t="shared" si="5"/>
        <v>0</v>
      </c>
      <c r="Q21" s="16"/>
      <c r="R21" s="16"/>
      <c r="S21" s="106">
        <f t="shared" si="6"/>
        <v>0</v>
      </c>
    </row>
    <row r="22" spans="1:19" ht="15.75" customHeight="1">
      <c r="A22" s="129"/>
      <c r="B22" s="4" t="s">
        <v>105</v>
      </c>
      <c r="C22" s="25"/>
      <c r="D22" s="16">
        <v>5</v>
      </c>
      <c r="E22" s="16">
        <v>9</v>
      </c>
      <c r="F22" s="16">
        <v>1</v>
      </c>
      <c r="G22" s="16">
        <v>1</v>
      </c>
      <c r="H22" s="16">
        <v>1</v>
      </c>
      <c r="I22" s="16"/>
      <c r="J22" s="16"/>
      <c r="K22" s="16">
        <f t="shared" si="0"/>
        <v>0</v>
      </c>
      <c r="L22" s="16">
        <f t="shared" si="1"/>
        <v>0</v>
      </c>
      <c r="M22" s="16">
        <f t="shared" si="2"/>
        <v>0</v>
      </c>
      <c r="N22" s="16">
        <f t="shared" si="3"/>
        <v>0</v>
      </c>
      <c r="O22" s="16">
        <f t="shared" si="4"/>
        <v>0</v>
      </c>
      <c r="P22" s="16">
        <f t="shared" si="5"/>
        <v>0</v>
      </c>
      <c r="Q22" s="16"/>
      <c r="R22" s="16"/>
      <c r="S22" s="106">
        <f t="shared" si="6"/>
        <v>0</v>
      </c>
    </row>
    <row r="23" spans="1:19" ht="15.75" customHeight="1">
      <c r="A23" s="129"/>
      <c r="B23" s="4" t="s">
        <v>106</v>
      </c>
      <c r="C23" s="25"/>
      <c r="D23" s="16">
        <v>9</v>
      </c>
      <c r="E23" s="16">
        <v>9</v>
      </c>
      <c r="F23" s="16">
        <v>1</v>
      </c>
      <c r="G23" s="16">
        <v>1</v>
      </c>
      <c r="H23" s="16">
        <v>0</v>
      </c>
      <c r="I23" s="16"/>
      <c r="J23" s="16"/>
      <c r="K23" s="16">
        <f t="shared" si="0"/>
        <v>0</v>
      </c>
      <c r="L23" s="16">
        <f t="shared" si="1"/>
        <v>0</v>
      </c>
      <c r="M23" s="16">
        <f t="shared" si="2"/>
        <v>0</v>
      </c>
      <c r="N23" s="16">
        <f t="shared" si="3"/>
        <v>0</v>
      </c>
      <c r="O23" s="16">
        <f t="shared" si="4"/>
        <v>0</v>
      </c>
      <c r="P23" s="16">
        <f t="shared" si="5"/>
        <v>0</v>
      </c>
      <c r="Q23" s="16"/>
      <c r="R23" s="16"/>
      <c r="S23" s="106">
        <f t="shared" si="6"/>
        <v>0</v>
      </c>
    </row>
    <row r="24" spans="1:19" ht="15.75" customHeight="1">
      <c r="A24" s="129"/>
      <c r="B24" s="4" t="s">
        <v>107</v>
      </c>
      <c r="C24" s="25"/>
      <c r="D24" s="16">
        <v>5</v>
      </c>
      <c r="E24" s="16">
        <v>7</v>
      </c>
      <c r="F24" s="16">
        <v>1</v>
      </c>
      <c r="G24" s="16">
        <v>1</v>
      </c>
      <c r="H24" s="16">
        <v>0</v>
      </c>
      <c r="I24" s="16"/>
      <c r="J24" s="16"/>
      <c r="K24" s="16">
        <f t="shared" si="0"/>
        <v>0</v>
      </c>
      <c r="L24" s="16">
        <f t="shared" si="1"/>
        <v>0</v>
      </c>
      <c r="M24" s="16">
        <f t="shared" si="2"/>
        <v>0</v>
      </c>
      <c r="N24" s="16">
        <f t="shared" si="3"/>
        <v>0</v>
      </c>
      <c r="O24" s="16">
        <f t="shared" si="4"/>
        <v>0</v>
      </c>
      <c r="P24" s="16">
        <f t="shared" si="5"/>
        <v>0</v>
      </c>
      <c r="Q24" s="16"/>
      <c r="R24" s="16"/>
      <c r="S24" s="106">
        <f t="shared" si="6"/>
        <v>0</v>
      </c>
    </row>
    <row r="25" spans="1:19" ht="15.75" customHeight="1">
      <c r="A25" s="129"/>
      <c r="B25" s="4" t="s">
        <v>108</v>
      </c>
      <c r="C25" s="25"/>
      <c r="D25" s="16">
        <v>3</v>
      </c>
      <c r="E25" s="16">
        <v>5</v>
      </c>
      <c r="F25" s="16">
        <v>1</v>
      </c>
      <c r="G25" s="16">
        <v>2</v>
      </c>
      <c r="H25" s="16">
        <v>0</v>
      </c>
      <c r="I25" s="16"/>
      <c r="J25" s="16"/>
      <c r="K25" s="16">
        <f t="shared" si="0"/>
        <v>0</v>
      </c>
      <c r="L25" s="16">
        <f t="shared" si="1"/>
        <v>0</v>
      </c>
      <c r="M25" s="16">
        <f t="shared" si="2"/>
        <v>0</v>
      </c>
      <c r="N25" s="16">
        <f t="shared" si="3"/>
        <v>0</v>
      </c>
      <c r="O25" s="16">
        <f t="shared" si="4"/>
        <v>0</v>
      </c>
      <c r="P25" s="16">
        <f t="shared" si="5"/>
        <v>0</v>
      </c>
      <c r="Q25" s="16"/>
      <c r="R25" s="16"/>
      <c r="S25" s="106">
        <f t="shared" si="6"/>
        <v>0</v>
      </c>
    </row>
    <row r="26" spans="1:19" ht="15.75" customHeight="1">
      <c r="A26" s="129"/>
      <c r="B26" s="4" t="s">
        <v>109</v>
      </c>
      <c r="C26" s="25"/>
      <c r="D26" s="16">
        <v>4</v>
      </c>
      <c r="E26" s="16">
        <v>7</v>
      </c>
      <c r="F26" s="16">
        <v>1</v>
      </c>
      <c r="G26" s="16">
        <v>2</v>
      </c>
      <c r="H26" s="16">
        <v>0</v>
      </c>
      <c r="I26" s="16"/>
      <c r="J26" s="16"/>
      <c r="K26" s="16">
        <f t="shared" si="0"/>
        <v>0</v>
      </c>
      <c r="L26" s="16">
        <f t="shared" si="1"/>
        <v>0</v>
      </c>
      <c r="M26" s="16">
        <f t="shared" si="2"/>
        <v>0</v>
      </c>
      <c r="N26" s="16">
        <f t="shared" si="3"/>
        <v>0</v>
      </c>
      <c r="O26" s="16">
        <f t="shared" si="4"/>
        <v>0</v>
      </c>
      <c r="P26" s="16">
        <f t="shared" si="5"/>
        <v>0</v>
      </c>
      <c r="Q26" s="16"/>
      <c r="R26" s="16"/>
      <c r="S26" s="106">
        <f t="shared" si="6"/>
        <v>0</v>
      </c>
    </row>
    <row r="27" spans="1:19" ht="15.75" customHeight="1">
      <c r="A27" s="129"/>
      <c r="B27" s="4" t="s">
        <v>110</v>
      </c>
      <c r="C27" s="25"/>
      <c r="D27" s="16">
        <v>11</v>
      </c>
      <c r="E27" s="16">
        <v>10</v>
      </c>
      <c r="F27" s="16">
        <v>2</v>
      </c>
      <c r="G27" s="16">
        <v>1</v>
      </c>
      <c r="H27" s="16">
        <v>0</v>
      </c>
      <c r="I27" s="16"/>
      <c r="J27" s="16"/>
      <c r="K27" s="16">
        <f t="shared" si="0"/>
        <v>0</v>
      </c>
      <c r="L27" s="16">
        <f t="shared" si="1"/>
        <v>0</v>
      </c>
      <c r="M27" s="16">
        <f t="shared" si="2"/>
        <v>0</v>
      </c>
      <c r="N27" s="16">
        <f t="shared" si="3"/>
        <v>0</v>
      </c>
      <c r="O27" s="16">
        <f t="shared" si="4"/>
        <v>0</v>
      </c>
      <c r="P27" s="16">
        <f t="shared" si="5"/>
        <v>0</v>
      </c>
      <c r="Q27" s="16"/>
      <c r="R27" s="16"/>
      <c r="S27" s="106">
        <f t="shared" si="6"/>
        <v>0</v>
      </c>
    </row>
    <row r="28" spans="1:19" ht="15.75" customHeight="1">
      <c r="A28" s="129"/>
      <c r="B28" s="4" t="s">
        <v>111</v>
      </c>
      <c r="C28" s="25"/>
      <c r="D28" s="16">
        <v>9</v>
      </c>
      <c r="E28" s="16">
        <v>9</v>
      </c>
      <c r="F28" s="16">
        <v>1</v>
      </c>
      <c r="G28" s="16">
        <v>2</v>
      </c>
      <c r="H28" s="16">
        <v>0</v>
      </c>
      <c r="I28" s="16"/>
      <c r="J28" s="16"/>
      <c r="K28" s="16">
        <f t="shared" si="0"/>
        <v>0</v>
      </c>
      <c r="L28" s="16">
        <f t="shared" si="1"/>
        <v>0</v>
      </c>
      <c r="M28" s="16">
        <f t="shared" si="2"/>
        <v>0</v>
      </c>
      <c r="N28" s="16">
        <f t="shared" si="3"/>
        <v>0</v>
      </c>
      <c r="O28" s="16">
        <f t="shared" si="4"/>
        <v>0</v>
      </c>
      <c r="P28" s="16">
        <f t="shared" si="5"/>
        <v>0</v>
      </c>
      <c r="Q28" s="16"/>
      <c r="R28" s="16"/>
      <c r="S28" s="106">
        <f t="shared" si="6"/>
        <v>0</v>
      </c>
    </row>
    <row r="29" spans="1:19" ht="15.75" customHeight="1">
      <c r="A29" s="26"/>
      <c r="B29" s="73" t="s">
        <v>112</v>
      </c>
      <c r="C29" s="27"/>
      <c r="D29" s="26">
        <v>5</v>
      </c>
      <c r="E29" s="26">
        <v>9</v>
      </c>
      <c r="F29" s="26">
        <v>1</v>
      </c>
      <c r="G29" s="26">
        <v>1</v>
      </c>
      <c r="H29" s="26">
        <v>0</v>
      </c>
      <c r="I29" s="26"/>
      <c r="J29" s="26"/>
      <c r="K29" s="26">
        <f t="shared" si="0"/>
        <v>0</v>
      </c>
      <c r="L29" s="26">
        <f t="shared" si="1"/>
        <v>0</v>
      </c>
      <c r="M29" s="26">
        <f t="shared" si="2"/>
        <v>0</v>
      </c>
      <c r="N29" s="26">
        <f t="shared" si="3"/>
        <v>0</v>
      </c>
      <c r="O29" s="26">
        <f t="shared" si="4"/>
        <v>0</v>
      </c>
      <c r="P29" s="26">
        <f t="shared" si="5"/>
        <v>0</v>
      </c>
      <c r="Q29" s="26"/>
      <c r="R29" s="26"/>
      <c r="S29" s="107">
        <f t="shared" si="6"/>
        <v>0</v>
      </c>
    </row>
    <row r="30" spans="1:19" ht="15.75" customHeight="1">
      <c r="B30" s="30"/>
      <c r="C30" s="28"/>
      <c r="S30" s="4"/>
    </row>
    <row r="31" spans="1:19" ht="15.75" customHeight="1">
      <c r="A31" s="131" t="s">
        <v>15</v>
      </c>
      <c r="B31" s="72" t="s">
        <v>113</v>
      </c>
      <c r="C31" s="24"/>
      <c r="D31" s="17">
        <v>12</v>
      </c>
      <c r="E31" s="17">
        <v>18</v>
      </c>
      <c r="F31" s="17">
        <v>2</v>
      </c>
      <c r="G31" s="17">
        <v>2</v>
      </c>
      <c r="H31" s="17">
        <v>0</v>
      </c>
      <c r="I31" s="17"/>
      <c r="J31" s="17"/>
      <c r="K31" s="17">
        <f t="shared" ref="K31:K39" si="7">D31*C31</f>
        <v>0</v>
      </c>
      <c r="L31" s="17">
        <f t="shared" ref="L31:L39" si="8">E31*C31</f>
        <v>0</v>
      </c>
      <c r="M31" s="17">
        <f t="shared" ref="M31:M39" si="9">F31*C31</f>
        <v>0</v>
      </c>
      <c r="N31" s="17">
        <f t="shared" ref="N31:N39" si="10">G31*C31</f>
        <v>0</v>
      </c>
      <c r="O31" s="17">
        <f t="shared" ref="O31:O39" si="11">H31*C31</f>
        <v>0</v>
      </c>
      <c r="P31" s="17">
        <f t="shared" ref="P31:P39" si="12">I31*C31</f>
        <v>0</v>
      </c>
      <c r="Q31" s="17"/>
      <c r="R31" s="17"/>
      <c r="S31" s="105">
        <f>K31*12.01+L31*1.008+M31*14.01+N31*16+O31*32.07+P31*30.97</f>
        <v>0</v>
      </c>
    </row>
    <row r="32" spans="1:19" ht="15.75" customHeight="1">
      <c r="A32" s="132"/>
      <c r="B32" s="4" t="s">
        <v>114</v>
      </c>
      <c r="C32" s="25"/>
      <c r="D32" s="16">
        <v>6</v>
      </c>
      <c r="E32" s="16">
        <v>11</v>
      </c>
      <c r="F32" s="16">
        <v>1</v>
      </c>
      <c r="G32" s="16">
        <v>3</v>
      </c>
      <c r="H32" s="16">
        <v>0</v>
      </c>
      <c r="I32" s="16"/>
      <c r="J32" s="16"/>
      <c r="K32" s="16">
        <f t="shared" si="7"/>
        <v>0</v>
      </c>
      <c r="L32" s="16">
        <f t="shared" si="8"/>
        <v>0</v>
      </c>
      <c r="M32" s="16">
        <f t="shared" si="9"/>
        <v>0</v>
      </c>
      <c r="N32" s="16">
        <f t="shared" si="10"/>
        <v>0</v>
      </c>
      <c r="O32" s="16">
        <f t="shared" si="11"/>
        <v>0</v>
      </c>
      <c r="P32" s="16">
        <f t="shared" si="12"/>
        <v>0</v>
      </c>
      <c r="Q32" s="16"/>
      <c r="R32" s="16"/>
      <c r="S32" s="106">
        <f>K32*12.01+L32*1.008+M32*14.01+N32*16+O32*32.07+P32*30.97</f>
        <v>0</v>
      </c>
    </row>
    <row r="33" spans="1:19" ht="15.75" customHeight="1">
      <c r="A33" s="132"/>
      <c r="B33" s="4"/>
      <c r="C33" s="25"/>
      <c r="D33" s="16"/>
      <c r="E33" s="16"/>
      <c r="F33" s="16"/>
      <c r="G33" s="16"/>
      <c r="H33" s="16"/>
      <c r="I33" s="16"/>
      <c r="J33" s="16"/>
      <c r="K33" s="16">
        <f t="shared" si="7"/>
        <v>0</v>
      </c>
      <c r="L33" s="16">
        <f t="shared" si="8"/>
        <v>0</v>
      </c>
      <c r="M33" s="16">
        <f t="shared" si="9"/>
        <v>0</v>
      </c>
      <c r="N33" s="16">
        <f t="shared" si="10"/>
        <v>0</v>
      </c>
      <c r="O33" s="16">
        <f t="shared" si="11"/>
        <v>0</v>
      </c>
      <c r="P33" s="16">
        <f t="shared" si="12"/>
        <v>0</v>
      </c>
      <c r="Q33" s="16"/>
      <c r="R33" s="16"/>
      <c r="S33" s="106">
        <f t="shared" ref="S33:S39" si="13">K33*12.01+L33*1.008+M33*14.01+N33*16+O33*32.07+P33*30.97</f>
        <v>0</v>
      </c>
    </row>
    <row r="34" spans="1:19" ht="15.75" customHeight="1">
      <c r="A34" s="132"/>
      <c r="B34" s="4"/>
      <c r="C34" s="25"/>
      <c r="D34" s="16"/>
      <c r="E34" s="16"/>
      <c r="F34" s="16"/>
      <c r="G34" s="16"/>
      <c r="H34" s="16"/>
      <c r="I34" s="16"/>
      <c r="J34" s="16"/>
      <c r="K34" s="16">
        <f t="shared" si="7"/>
        <v>0</v>
      </c>
      <c r="L34" s="16">
        <f t="shared" si="8"/>
        <v>0</v>
      </c>
      <c r="M34" s="16">
        <f t="shared" si="9"/>
        <v>0</v>
      </c>
      <c r="N34" s="16">
        <f t="shared" si="10"/>
        <v>0</v>
      </c>
      <c r="O34" s="16">
        <f t="shared" si="11"/>
        <v>0</v>
      </c>
      <c r="P34" s="16">
        <f t="shared" si="12"/>
        <v>0</v>
      </c>
      <c r="Q34" s="16"/>
      <c r="R34" s="16"/>
      <c r="S34" s="106">
        <f t="shared" si="13"/>
        <v>0</v>
      </c>
    </row>
    <row r="35" spans="1:19" ht="15.75" customHeight="1">
      <c r="A35" s="132"/>
      <c r="B35" s="4"/>
      <c r="C35" s="25"/>
      <c r="D35" s="16"/>
      <c r="E35" s="16"/>
      <c r="F35" s="16"/>
      <c r="G35" s="16"/>
      <c r="H35" s="16"/>
      <c r="I35" s="16"/>
      <c r="J35" s="16"/>
      <c r="K35" s="16">
        <f t="shared" si="7"/>
        <v>0</v>
      </c>
      <c r="L35" s="16">
        <f t="shared" si="8"/>
        <v>0</v>
      </c>
      <c r="M35" s="16">
        <f t="shared" si="9"/>
        <v>0</v>
      </c>
      <c r="N35" s="16">
        <f t="shared" si="10"/>
        <v>0</v>
      </c>
      <c r="O35" s="16">
        <f t="shared" si="11"/>
        <v>0</v>
      </c>
      <c r="P35" s="16">
        <f t="shared" si="12"/>
        <v>0</v>
      </c>
      <c r="Q35" s="16"/>
      <c r="R35" s="16"/>
      <c r="S35" s="106">
        <f t="shared" si="13"/>
        <v>0</v>
      </c>
    </row>
    <row r="36" spans="1:19" ht="15.75" customHeight="1">
      <c r="A36" s="132"/>
      <c r="B36" s="4"/>
      <c r="C36" s="25"/>
      <c r="D36" s="16"/>
      <c r="E36" s="16"/>
      <c r="F36" s="16"/>
      <c r="G36" s="16"/>
      <c r="H36" s="16"/>
      <c r="I36" s="16"/>
      <c r="J36" s="16"/>
      <c r="K36" s="16">
        <f t="shared" si="7"/>
        <v>0</v>
      </c>
      <c r="L36" s="16">
        <f t="shared" si="8"/>
        <v>0</v>
      </c>
      <c r="M36" s="16">
        <f t="shared" si="9"/>
        <v>0</v>
      </c>
      <c r="N36" s="16">
        <f t="shared" si="10"/>
        <v>0</v>
      </c>
      <c r="O36" s="16">
        <f t="shared" si="11"/>
        <v>0</v>
      </c>
      <c r="P36" s="16">
        <f t="shared" si="12"/>
        <v>0</v>
      </c>
      <c r="Q36" s="16"/>
      <c r="R36" s="16"/>
      <c r="S36" s="106">
        <f t="shared" si="13"/>
        <v>0</v>
      </c>
    </row>
    <row r="37" spans="1:19" ht="15.75" customHeight="1">
      <c r="A37" s="132"/>
      <c r="B37" s="4"/>
      <c r="C37" s="25"/>
      <c r="D37" s="16"/>
      <c r="E37" s="16"/>
      <c r="F37" s="16"/>
      <c r="G37" s="16"/>
      <c r="H37" s="16"/>
      <c r="I37" s="16"/>
      <c r="J37" s="16"/>
      <c r="K37" s="16">
        <f t="shared" si="7"/>
        <v>0</v>
      </c>
      <c r="L37" s="16">
        <f t="shared" si="8"/>
        <v>0</v>
      </c>
      <c r="M37" s="16">
        <f t="shared" si="9"/>
        <v>0</v>
      </c>
      <c r="N37" s="16">
        <f t="shared" si="10"/>
        <v>0</v>
      </c>
      <c r="O37" s="16">
        <f t="shared" si="11"/>
        <v>0</v>
      </c>
      <c r="P37" s="16">
        <f t="shared" si="12"/>
        <v>0</v>
      </c>
      <c r="Q37" s="16"/>
      <c r="R37" s="16"/>
      <c r="S37" s="106">
        <f t="shared" si="13"/>
        <v>0</v>
      </c>
    </row>
    <row r="38" spans="1:19" ht="15.75" customHeight="1">
      <c r="A38" s="132"/>
      <c r="B38" s="4"/>
      <c r="C38" s="25"/>
      <c r="D38" s="16"/>
      <c r="E38" s="16"/>
      <c r="F38" s="16"/>
      <c r="G38" s="16"/>
      <c r="H38" s="16"/>
      <c r="I38" s="16"/>
      <c r="J38" s="16"/>
      <c r="K38" s="16">
        <f t="shared" si="7"/>
        <v>0</v>
      </c>
      <c r="L38" s="16">
        <f t="shared" si="8"/>
        <v>0</v>
      </c>
      <c r="M38" s="16">
        <f t="shared" si="9"/>
        <v>0</v>
      </c>
      <c r="N38" s="16">
        <f t="shared" si="10"/>
        <v>0</v>
      </c>
      <c r="O38" s="16">
        <f t="shared" si="11"/>
        <v>0</v>
      </c>
      <c r="P38" s="16">
        <f t="shared" si="12"/>
        <v>0</v>
      </c>
      <c r="Q38" s="16"/>
      <c r="R38" s="16"/>
      <c r="S38" s="106">
        <f t="shared" si="13"/>
        <v>0</v>
      </c>
    </row>
    <row r="39" spans="1:19" ht="15.75" customHeight="1">
      <c r="A39" s="133"/>
      <c r="B39" s="73"/>
      <c r="C39" s="27"/>
      <c r="D39" s="26"/>
      <c r="E39" s="26"/>
      <c r="F39" s="26"/>
      <c r="G39" s="26"/>
      <c r="H39" s="26"/>
      <c r="I39" s="26"/>
      <c r="J39" s="26"/>
      <c r="K39" s="26">
        <f t="shared" si="7"/>
        <v>0</v>
      </c>
      <c r="L39" s="26">
        <f t="shared" si="8"/>
        <v>0</v>
      </c>
      <c r="M39" s="26">
        <f t="shared" si="9"/>
        <v>0</v>
      </c>
      <c r="N39" s="26">
        <f t="shared" si="10"/>
        <v>0</v>
      </c>
      <c r="O39" s="26">
        <f t="shared" si="11"/>
        <v>0</v>
      </c>
      <c r="P39" s="26">
        <f t="shared" si="12"/>
        <v>0</v>
      </c>
      <c r="Q39" s="26"/>
      <c r="R39" s="26"/>
      <c r="S39" s="107">
        <f t="shared" si="13"/>
        <v>0</v>
      </c>
    </row>
    <row r="40" spans="1:19" ht="15.75" customHeight="1">
      <c r="A40" s="69"/>
      <c r="B40" s="4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69"/>
      <c r="B41" s="30" t="s">
        <v>115</v>
      </c>
      <c r="C41" s="28">
        <f>SUM(C10:C29,C31:C39)</f>
        <v>5</v>
      </c>
      <c r="D41" s="1" t="s">
        <v>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B42" s="30"/>
      <c r="C42" s="28"/>
    </row>
    <row r="43" spans="1:19" ht="15.75" customHeight="1">
      <c r="A43" s="135" t="s">
        <v>116</v>
      </c>
      <c r="B43" s="72" t="s">
        <v>117</v>
      </c>
      <c r="C43" s="24"/>
      <c r="D43" s="17">
        <v>25</v>
      </c>
      <c r="E43" s="17">
        <v>20</v>
      </c>
      <c r="F43" s="17">
        <v>2</v>
      </c>
      <c r="G43" s="17">
        <v>4</v>
      </c>
      <c r="H43" s="17">
        <v>0</v>
      </c>
      <c r="I43" s="17"/>
      <c r="J43" s="17"/>
      <c r="K43" s="17">
        <f>D43*C43</f>
        <v>0</v>
      </c>
      <c r="L43" s="17">
        <f>E43*C43</f>
        <v>0</v>
      </c>
      <c r="M43" s="17">
        <f>F43*C43</f>
        <v>0</v>
      </c>
      <c r="N43" s="17">
        <f>G43*C43</f>
        <v>0</v>
      </c>
      <c r="O43" s="17">
        <f>H43*C43</f>
        <v>0</v>
      </c>
      <c r="P43" s="17">
        <f>I43*C43</f>
        <v>0</v>
      </c>
      <c r="Q43" s="17"/>
      <c r="R43" s="17"/>
      <c r="S43" s="105">
        <f>K43*12.01+L43*1.008+M43*14.01+N43*16+O43*32.07+P43*30.97</f>
        <v>0</v>
      </c>
    </row>
    <row r="44" spans="1:19" ht="15.75" customHeight="1">
      <c r="A44" s="129"/>
      <c r="B44" s="4" t="s">
        <v>118</v>
      </c>
      <c r="C44" s="25"/>
      <c r="D44" s="16">
        <v>21</v>
      </c>
      <c r="E44" s="16">
        <v>10</v>
      </c>
      <c r="F44" s="16">
        <v>0</v>
      </c>
      <c r="G44" s="16">
        <v>6</v>
      </c>
      <c r="H44" s="16">
        <v>0</v>
      </c>
      <c r="I44" s="16"/>
      <c r="J44" s="16"/>
      <c r="K44" s="16">
        <f>D44*C44</f>
        <v>0</v>
      </c>
      <c r="L44" s="16">
        <f>E44*C44</f>
        <v>0</v>
      </c>
      <c r="M44" s="16">
        <f>F44*C44</f>
        <v>0</v>
      </c>
      <c r="N44" s="16">
        <f>G44*C44</f>
        <v>0</v>
      </c>
      <c r="O44" s="16">
        <f>H44*C44</f>
        <v>0</v>
      </c>
      <c r="P44" s="16">
        <f>I44*C44</f>
        <v>0</v>
      </c>
      <c r="Q44" s="16"/>
      <c r="R44" s="16"/>
      <c r="S44" s="106">
        <f>K44*12.01+L44*1.008+M44*14.01+N44*16+O44*32.07+P44*30.97</f>
        <v>0</v>
      </c>
    </row>
    <row r="45" spans="1:19" ht="15.75" customHeight="1">
      <c r="A45" s="129"/>
      <c r="B45" s="4"/>
      <c r="C45" s="25"/>
      <c r="D45" s="16"/>
      <c r="E45" s="16"/>
      <c r="F45" s="16"/>
      <c r="G45" s="16"/>
      <c r="H45" s="16"/>
      <c r="I45" s="16"/>
      <c r="J45" s="16"/>
      <c r="K45" s="16">
        <f>D45*C45</f>
        <v>0</v>
      </c>
      <c r="L45" s="16">
        <f>E45*C45</f>
        <v>0</v>
      </c>
      <c r="M45" s="16">
        <f>F45*C45</f>
        <v>0</v>
      </c>
      <c r="N45" s="16">
        <f>G45*C45</f>
        <v>0</v>
      </c>
      <c r="O45" s="16">
        <f>H45*C45</f>
        <v>0</v>
      </c>
      <c r="P45" s="16">
        <f>I45*C45</f>
        <v>0</v>
      </c>
      <c r="Q45" s="16"/>
      <c r="R45" s="16"/>
      <c r="S45" s="106">
        <f t="shared" ref="S45:S47" si="14">K45*12.01+L45*1.008+M45*14.01+N45*16+O45*32.07+P45*30.97</f>
        <v>0</v>
      </c>
    </row>
    <row r="46" spans="1:19" ht="15.75" customHeight="1">
      <c r="A46" s="129"/>
      <c r="B46" s="4"/>
      <c r="C46" s="25"/>
      <c r="D46" s="16"/>
      <c r="E46" s="16"/>
      <c r="F46" s="16"/>
      <c r="G46" s="16"/>
      <c r="H46" s="16"/>
      <c r="I46" s="16"/>
      <c r="J46" s="16"/>
      <c r="K46" s="16">
        <f>D46*C46</f>
        <v>0</v>
      </c>
      <c r="L46" s="16">
        <f>E46*C46</f>
        <v>0</v>
      </c>
      <c r="M46" s="16">
        <f>F46*C46</f>
        <v>0</v>
      </c>
      <c r="N46" s="16">
        <f>G46*C46</f>
        <v>0</v>
      </c>
      <c r="O46" s="16">
        <f>H46*C46</f>
        <v>0</v>
      </c>
      <c r="P46" s="16">
        <f>I46*C46</f>
        <v>0</v>
      </c>
      <c r="Q46" s="16"/>
      <c r="R46" s="16"/>
      <c r="S46" s="106">
        <f t="shared" si="14"/>
        <v>0</v>
      </c>
    </row>
    <row r="47" spans="1:19" ht="15.75" customHeight="1">
      <c r="A47" s="130"/>
      <c r="B47" s="73"/>
      <c r="C47" s="27"/>
      <c r="D47" s="26"/>
      <c r="E47" s="26"/>
      <c r="F47" s="26"/>
      <c r="G47" s="26"/>
      <c r="H47" s="26"/>
      <c r="I47" s="26"/>
      <c r="J47" s="26"/>
      <c r="K47" s="26">
        <f>D47*C47</f>
        <v>0</v>
      </c>
      <c r="L47" s="26">
        <f>E47*C47</f>
        <v>0</v>
      </c>
      <c r="M47" s="26">
        <f>F47*C47</f>
        <v>0</v>
      </c>
      <c r="N47" s="26">
        <f>G47*C47</f>
        <v>0</v>
      </c>
      <c r="O47" s="26">
        <f>H47*C47</f>
        <v>0</v>
      </c>
      <c r="P47" s="26">
        <f>I47*C47</f>
        <v>0</v>
      </c>
      <c r="Q47" s="26"/>
      <c r="R47" s="26"/>
      <c r="S47" s="107">
        <f t="shared" si="14"/>
        <v>0</v>
      </c>
    </row>
    <row r="48" spans="1:19" ht="15.75" customHeight="1">
      <c r="A48" s="70"/>
      <c r="B48" s="4"/>
      <c r="C48" s="29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4"/>
    </row>
    <row r="49" spans="1:20" ht="15.75" customHeight="1">
      <c r="A49" s="135" t="s">
        <v>119</v>
      </c>
      <c r="B49" s="74" t="s">
        <v>120</v>
      </c>
      <c r="C49" s="24"/>
      <c r="D49" s="17">
        <v>0</v>
      </c>
      <c r="E49" s="17">
        <v>1</v>
      </c>
      <c r="F49" s="17">
        <v>0</v>
      </c>
      <c r="G49" s="17">
        <v>3</v>
      </c>
      <c r="H49" s="17">
        <v>0</v>
      </c>
      <c r="I49" s="17">
        <v>1</v>
      </c>
      <c r="J49" s="17"/>
      <c r="K49" s="17">
        <f>D49*C49</f>
        <v>0</v>
      </c>
      <c r="L49" s="17">
        <f>E49*C49</f>
        <v>0</v>
      </c>
      <c r="M49" s="17">
        <f>F49*C49</f>
        <v>0</v>
      </c>
      <c r="N49" s="17">
        <f>G49*C49</f>
        <v>0</v>
      </c>
      <c r="O49" s="17">
        <f>H49*C49</f>
        <v>0</v>
      </c>
      <c r="P49" s="17">
        <f>I49*C49</f>
        <v>0</v>
      </c>
      <c r="Q49" s="17"/>
      <c r="R49" s="17"/>
      <c r="S49" s="105">
        <f>K49*12.01+L49*1.008+M49*14.01+N49*16+O49*32.07+P49*30.97</f>
        <v>0</v>
      </c>
    </row>
    <row r="50" spans="1:20" ht="15.75" customHeight="1">
      <c r="A50" s="136"/>
      <c r="B50" s="75" t="s">
        <v>121</v>
      </c>
      <c r="C50" s="25"/>
      <c r="D50" s="16">
        <v>0</v>
      </c>
      <c r="E50" s="16">
        <v>0</v>
      </c>
      <c r="F50" s="16">
        <v>0</v>
      </c>
      <c r="G50" s="16">
        <v>3</v>
      </c>
      <c r="H50" s="16">
        <v>0</v>
      </c>
      <c r="I50" s="16">
        <v>1</v>
      </c>
      <c r="J50" s="16"/>
      <c r="K50" s="16">
        <f>D50*C50</f>
        <v>0</v>
      </c>
      <c r="L50" s="16">
        <f>E50*C50</f>
        <v>0</v>
      </c>
      <c r="M50" s="16">
        <f>F50*C50</f>
        <v>0</v>
      </c>
      <c r="N50" s="16">
        <f>G50*C50</f>
        <v>0</v>
      </c>
      <c r="O50" s="16">
        <f>H50*C50</f>
        <v>0</v>
      </c>
      <c r="P50" s="16">
        <f>I50*C50</f>
        <v>0</v>
      </c>
      <c r="Q50" s="16"/>
      <c r="R50" s="16"/>
      <c r="S50" s="106">
        <f>K50*12.01+L50*1.008+M50*14.01+N50*16+O50*32.07+P50*30.97</f>
        <v>0</v>
      </c>
    </row>
    <row r="51" spans="1:20" ht="15.75" customHeight="1">
      <c r="A51" s="136"/>
      <c r="B51" s="75" t="s">
        <v>122</v>
      </c>
      <c r="C51" s="25"/>
      <c r="D51" s="16">
        <v>0</v>
      </c>
      <c r="E51" s="16">
        <v>-1</v>
      </c>
      <c r="F51" s="16">
        <v>0</v>
      </c>
      <c r="G51" s="16">
        <v>3</v>
      </c>
      <c r="H51" s="16">
        <v>0</v>
      </c>
      <c r="I51" s="16">
        <v>1</v>
      </c>
      <c r="J51" s="16"/>
      <c r="K51" s="16">
        <f>D51*C51</f>
        <v>0</v>
      </c>
      <c r="L51" s="16">
        <f>E51*C51</f>
        <v>0</v>
      </c>
      <c r="M51" s="16">
        <f>F51*C51</f>
        <v>0</v>
      </c>
      <c r="N51" s="16">
        <f>G51*C51</f>
        <v>0</v>
      </c>
      <c r="O51" s="16">
        <f>H51*C51</f>
        <v>0</v>
      </c>
      <c r="P51" s="16">
        <f>I51*C51</f>
        <v>0</v>
      </c>
      <c r="Q51" s="16"/>
      <c r="R51" s="16"/>
      <c r="S51" s="106">
        <f t="shared" ref="S51:S52" si="15">K51*12.01+L51*1.008+M51*14.01+N51*16+O51*32.07+P51*30.97</f>
        <v>0</v>
      </c>
    </row>
    <row r="52" spans="1:20" ht="15.75" customHeight="1">
      <c r="A52" s="137"/>
      <c r="B52" s="76"/>
      <c r="C52" s="27"/>
      <c r="D52" s="26"/>
      <c r="E52" s="26"/>
      <c r="F52" s="26"/>
      <c r="G52" s="26"/>
      <c r="H52" s="26"/>
      <c r="I52" s="26"/>
      <c r="J52" s="26"/>
      <c r="K52" s="26">
        <f>D52*C52</f>
        <v>0</v>
      </c>
      <c r="L52" s="26">
        <f>E52*C52</f>
        <v>0</v>
      </c>
      <c r="M52" s="26">
        <f>F52*C52</f>
        <v>0</v>
      </c>
      <c r="N52" s="26">
        <f>G52*C52</f>
        <v>0</v>
      </c>
      <c r="O52" s="26">
        <f>H52*C52</f>
        <v>0</v>
      </c>
      <c r="P52" s="26">
        <f>I52*C52</f>
        <v>0</v>
      </c>
      <c r="Q52" s="26"/>
      <c r="R52" s="26"/>
      <c r="S52" s="107">
        <f t="shared" si="15"/>
        <v>0</v>
      </c>
    </row>
    <row r="53" spans="1:20" ht="15.75" customHeight="1">
      <c r="B53" s="30"/>
      <c r="C53" s="28"/>
    </row>
    <row r="54" spans="1:20" ht="15.75" customHeight="1">
      <c r="A54" s="31"/>
      <c r="B54" s="77"/>
      <c r="C54" s="32"/>
      <c r="D54" s="78" t="s">
        <v>5</v>
      </c>
      <c r="E54" s="78" t="s">
        <v>6</v>
      </c>
      <c r="F54" s="78" t="s">
        <v>8</v>
      </c>
      <c r="G54" s="78" t="s">
        <v>7</v>
      </c>
      <c r="H54" s="78" t="s">
        <v>9</v>
      </c>
      <c r="I54" s="78" t="s">
        <v>92</v>
      </c>
      <c r="J54" s="78"/>
      <c r="K54" s="78" t="s">
        <v>5</v>
      </c>
      <c r="L54" s="78" t="s">
        <v>6</v>
      </c>
      <c r="M54" s="78" t="s">
        <v>8</v>
      </c>
      <c r="N54" s="78" t="s">
        <v>7</v>
      </c>
      <c r="O54" s="78" t="s">
        <v>9</v>
      </c>
      <c r="P54" s="78" t="s">
        <v>92</v>
      </c>
      <c r="Q54" s="17"/>
      <c r="R54" s="17"/>
      <c r="S54" s="17"/>
    </row>
    <row r="55" spans="1:20" ht="15.75" customHeight="1">
      <c r="A55" s="128" t="s">
        <v>17</v>
      </c>
      <c r="B55" s="4" t="s">
        <v>1</v>
      </c>
      <c r="C55" s="25"/>
      <c r="D55" s="17">
        <v>5</v>
      </c>
      <c r="E55" s="17">
        <v>8</v>
      </c>
      <c r="F55" s="17">
        <v>0</v>
      </c>
      <c r="G55" s="17">
        <v>2</v>
      </c>
      <c r="H55" s="17">
        <v>0</v>
      </c>
      <c r="I55" s="17"/>
      <c r="J55" s="17"/>
      <c r="K55" s="17">
        <f t="shared" ref="K55:K66" si="16">D55*C55</f>
        <v>0</v>
      </c>
      <c r="L55" s="17">
        <f t="shared" ref="L55:L66" si="17">E55*C55</f>
        <v>0</v>
      </c>
      <c r="M55" s="17">
        <f t="shared" ref="M55:M66" si="18">F55*C55</f>
        <v>0</v>
      </c>
      <c r="N55" s="17">
        <f t="shared" ref="N55:N66" si="19">G55*C55</f>
        <v>0</v>
      </c>
      <c r="O55" s="17">
        <f t="shared" ref="O55:O66" si="20">H55*C55</f>
        <v>0</v>
      </c>
      <c r="P55" s="17">
        <f t="shared" ref="P55:P66" si="21">I55*C55</f>
        <v>0</v>
      </c>
      <c r="Q55" s="17"/>
      <c r="R55" s="17"/>
      <c r="S55" s="105">
        <f>K55*12.01+L55*1.008+M55*14.01+N55*16+O55*32.07+P55*30.97</f>
        <v>0</v>
      </c>
    </row>
    <row r="56" spans="1:20" ht="15.75" customHeight="1">
      <c r="A56" s="129"/>
      <c r="B56" s="4" t="s">
        <v>123</v>
      </c>
      <c r="C56" s="25"/>
      <c r="D56" s="16">
        <v>15</v>
      </c>
      <c r="E56" s="16">
        <v>11</v>
      </c>
      <c r="F56" s="16">
        <v>0</v>
      </c>
      <c r="G56" s="16">
        <v>2</v>
      </c>
      <c r="H56" s="16">
        <v>0</v>
      </c>
      <c r="I56" s="16"/>
      <c r="J56" s="16"/>
      <c r="K56" s="16">
        <f t="shared" si="16"/>
        <v>0</v>
      </c>
      <c r="L56" s="16">
        <f t="shared" si="17"/>
        <v>0</v>
      </c>
      <c r="M56" s="16">
        <f t="shared" si="18"/>
        <v>0</v>
      </c>
      <c r="N56" s="16">
        <f t="shared" si="19"/>
        <v>0</v>
      </c>
      <c r="O56" s="16">
        <f t="shared" si="20"/>
        <v>0</v>
      </c>
      <c r="P56" s="16">
        <f t="shared" si="21"/>
        <v>0</v>
      </c>
      <c r="Q56" s="16"/>
      <c r="R56" s="16"/>
      <c r="S56" s="106">
        <f>K56*12.01+L56*1.008+M56*14.01+N56*16+O56*32.07+P56*30.97</f>
        <v>0</v>
      </c>
    </row>
    <row r="57" spans="1:20" ht="15.75" customHeight="1">
      <c r="A57" s="129"/>
      <c r="B57" s="4" t="s">
        <v>2</v>
      </c>
      <c r="C57" s="25"/>
      <c r="D57" s="16">
        <v>10</v>
      </c>
      <c r="E57" s="16">
        <v>13</v>
      </c>
      <c r="F57" s="16">
        <v>0</v>
      </c>
      <c r="G57" s="16">
        <v>1</v>
      </c>
      <c r="H57" s="16">
        <v>1</v>
      </c>
      <c r="I57" s="16"/>
      <c r="J57" s="16"/>
      <c r="K57" s="16">
        <f t="shared" si="16"/>
        <v>0</v>
      </c>
      <c r="L57" s="16">
        <f t="shared" si="17"/>
        <v>0</v>
      </c>
      <c r="M57" s="16">
        <f t="shared" si="18"/>
        <v>0</v>
      </c>
      <c r="N57" s="16">
        <f t="shared" si="19"/>
        <v>0</v>
      </c>
      <c r="O57" s="16">
        <f t="shared" si="20"/>
        <v>0</v>
      </c>
      <c r="P57" s="16">
        <f t="shared" si="21"/>
        <v>0</v>
      </c>
      <c r="Q57" s="16"/>
      <c r="R57" s="16"/>
      <c r="S57" s="106">
        <f t="shared" ref="S57:S66" si="22">K57*12.01+L57*1.008+M57*14.01+N57*16+O57*32.07+P57*30.97</f>
        <v>0</v>
      </c>
    </row>
    <row r="58" spans="1:20" ht="15.75" customHeight="1">
      <c r="A58" s="129"/>
      <c r="B58" s="4" t="s">
        <v>124</v>
      </c>
      <c r="C58" s="25"/>
      <c r="D58" s="16">
        <v>4</v>
      </c>
      <c r="E58" s="16">
        <v>9</v>
      </c>
      <c r="F58" s="16">
        <v>0</v>
      </c>
      <c r="G58" s="16">
        <v>1</v>
      </c>
      <c r="H58" s="16">
        <v>0</v>
      </c>
      <c r="I58" s="16"/>
      <c r="J58" s="16"/>
      <c r="K58" s="16">
        <f t="shared" si="16"/>
        <v>0</v>
      </c>
      <c r="L58" s="16">
        <f t="shared" si="17"/>
        <v>0</v>
      </c>
      <c r="M58" s="16">
        <f t="shared" si="18"/>
        <v>0</v>
      </c>
      <c r="N58" s="16">
        <f t="shared" si="19"/>
        <v>0</v>
      </c>
      <c r="O58" s="16">
        <f t="shared" si="20"/>
        <v>0</v>
      </c>
      <c r="P58" s="16">
        <f t="shared" si="21"/>
        <v>0</v>
      </c>
      <c r="Q58" s="16"/>
      <c r="R58" s="16"/>
      <c r="S58" s="106">
        <f t="shared" si="22"/>
        <v>0</v>
      </c>
    </row>
    <row r="59" spans="1:20" ht="15">
      <c r="A59" s="129"/>
      <c r="B59" s="4" t="s">
        <v>3</v>
      </c>
      <c r="C59" s="25"/>
      <c r="D59" s="16">
        <v>4</v>
      </c>
      <c r="E59" s="16">
        <v>8</v>
      </c>
      <c r="F59" s="16">
        <v>0</v>
      </c>
      <c r="G59" s="16">
        <v>0</v>
      </c>
      <c r="H59" s="16">
        <v>0</v>
      </c>
      <c r="I59" s="16"/>
      <c r="J59" s="16"/>
      <c r="K59" s="16">
        <f t="shared" si="16"/>
        <v>0</v>
      </c>
      <c r="L59" s="16">
        <f t="shared" si="17"/>
        <v>0</v>
      </c>
      <c r="M59" s="16">
        <f t="shared" si="18"/>
        <v>0</v>
      </c>
      <c r="N59" s="16">
        <f t="shared" si="19"/>
        <v>0</v>
      </c>
      <c r="O59" s="16">
        <f t="shared" si="20"/>
        <v>0</v>
      </c>
      <c r="P59" s="16">
        <f t="shared" si="21"/>
        <v>0</v>
      </c>
      <c r="Q59" s="16"/>
      <c r="R59" s="16"/>
      <c r="S59" s="106">
        <f t="shared" si="22"/>
        <v>0</v>
      </c>
    </row>
    <row r="60" spans="1:20" ht="15">
      <c r="A60" s="129"/>
      <c r="B60" s="4" t="s">
        <v>4</v>
      </c>
      <c r="C60" s="25"/>
      <c r="D60" s="16">
        <v>19</v>
      </c>
      <c r="E60" s="16">
        <v>14</v>
      </c>
      <c r="F60" s="16">
        <v>0</v>
      </c>
      <c r="G60" s="16">
        <v>0</v>
      </c>
      <c r="H60" s="16">
        <v>0</v>
      </c>
      <c r="I60" s="16"/>
      <c r="J60" s="16"/>
      <c r="K60" s="16">
        <f t="shared" si="16"/>
        <v>0</v>
      </c>
      <c r="L60" s="16">
        <f t="shared" si="17"/>
        <v>0</v>
      </c>
      <c r="M60" s="16">
        <f t="shared" si="18"/>
        <v>0</v>
      </c>
      <c r="N60" s="16">
        <f t="shared" si="19"/>
        <v>0</v>
      </c>
      <c r="O60" s="16">
        <f t="shared" si="20"/>
        <v>0</v>
      </c>
      <c r="P60" s="16">
        <f t="shared" si="21"/>
        <v>0</v>
      </c>
      <c r="Q60" s="16"/>
      <c r="R60" s="16"/>
      <c r="S60" s="106">
        <f t="shared" si="22"/>
        <v>0</v>
      </c>
    </row>
    <row r="61" spans="1:20" ht="15">
      <c r="A61" s="129"/>
      <c r="B61" s="4" t="s">
        <v>125</v>
      </c>
      <c r="C61" s="25"/>
      <c r="D61" s="16">
        <v>13</v>
      </c>
      <c r="E61" s="16">
        <v>17</v>
      </c>
      <c r="F61" s="16">
        <v>0</v>
      </c>
      <c r="G61" s="16">
        <v>3</v>
      </c>
      <c r="H61" s="16">
        <v>1</v>
      </c>
      <c r="I61" s="16"/>
      <c r="J61" s="16"/>
      <c r="K61" s="16">
        <f t="shared" si="16"/>
        <v>0</v>
      </c>
      <c r="L61" s="16">
        <f t="shared" si="17"/>
        <v>0</v>
      </c>
      <c r="M61" s="16">
        <f t="shared" si="18"/>
        <v>0</v>
      </c>
      <c r="N61" s="16">
        <f t="shared" si="19"/>
        <v>0</v>
      </c>
      <c r="O61" s="16">
        <f t="shared" si="20"/>
        <v>0</v>
      </c>
      <c r="P61" s="16">
        <f t="shared" si="21"/>
        <v>0</v>
      </c>
      <c r="Q61" s="16"/>
      <c r="R61" s="16"/>
      <c r="S61" s="106">
        <f t="shared" si="22"/>
        <v>0</v>
      </c>
      <c r="T61" s="16"/>
    </row>
    <row r="62" spans="1:20" ht="15">
      <c r="A62" s="129"/>
      <c r="B62" s="4" t="s">
        <v>126</v>
      </c>
      <c r="C62" s="25"/>
      <c r="D62" s="16">
        <v>13</v>
      </c>
      <c r="E62" s="16">
        <v>18</v>
      </c>
      <c r="F62" s="16">
        <v>0</v>
      </c>
      <c r="G62" s="16">
        <v>2</v>
      </c>
      <c r="H62" s="16">
        <v>0</v>
      </c>
      <c r="I62" s="16"/>
      <c r="J62" s="16"/>
      <c r="K62" s="16">
        <f t="shared" si="16"/>
        <v>0</v>
      </c>
      <c r="L62" s="16">
        <f t="shared" si="17"/>
        <v>0</v>
      </c>
      <c r="M62" s="16">
        <f t="shared" si="18"/>
        <v>0</v>
      </c>
      <c r="N62" s="16">
        <f t="shared" si="19"/>
        <v>0</v>
      </c>
      <c r="O62" s="16">
        <f t="shared" si="20"/>
        <v>0</v>
      </c>
      <c r="P62" s="16">
        <f t="shared" si="21"/>
        <v>0</v>
      </c>
      <c r="Q62" s="16"/>
      <c r="R62" s="16"/>
      <c r="S62" s="106">
        <f t="shared" si="22"/>
        <v>0</v>
      </c>
    </row>
    <row r="63" spans="1:20" ht="15">
      <c r="A63" s="129"/>
      <c r="B63" s="4" t="s">
        <v>127</v>
      </c>
      <c r="C63" s="25"/>
      <c r="D63" s="16">
        <v>20</v>
      </c>
      <c r="E63" s="16">
        <v>25</v>
      </c>
      <c r="F63" s="16">
        <v>1</v>
      </c>
      <c r="G63" s="16">
        <v>2</v>
      </c>
      <c r="H63" s="16">
        <v>0</v>
      </c>
      <c r="I63" s="16"/>
      <c r="J63" s="16"/>
      <c r="K63" s="16">
        <f t="shared" si="16"/>
        <v>0</v>
      </c>
      <c r="L63" s="16">
        <f t="shared" si="17"/>
        <v>0</v>
      </c>
      <c r="M63" s="16">
        <f t="shared" si="18"/>
        <v>0</v>
      </c>
      <c r="N63" s="16">
        <f t="shared" si="19"/>
        <v>0</v>
      </c>
      <c r="O63" s="16">
        <f t="shared" si="20"/>
        <v>0</v>
      </c>
      <c r="P63" s="16">
        <f t="shared" si="21"/>
        <v>0</v>
      </c>
      <c r="Q63" s="16"/>
      <c r="R63" s="16"/>
      <c r="S63" s="106">
        <f t="shared" si="22"/>
        <v>0</v>
      </c>
    </row>
    <row r="64" spans="1:20" ht="15">
      <c r="A64" s="129"/>
      <c r="B64" s="4" t="s">
        <v>128</v>
      </c>
      <c r="C64" s="25"/>
      <c r="D64" s="16">
        <v>20</v>
      </c>
      <c r="E64" s="16">
        <v>16</v>
      </c>
      <c r="F64" s="16">
        <v>0</v>
      </c>
      <c r="G64" s="16">
        <v>1</v>
      </c>
      <c r="H64" s="16">
        <v>0</v>
      </c>
      <c r="I64" s="16"/>
      <c r="J64" s="16"/>
      <c r="K64" s="16">
        <f t="shared" si="16"/>
        <v>0</v>
      </c>
      <c r="L64" s="16">
        <f t="shared" si="17"/>
        <v>0</v>
      </c>
      <c r="M64" s="16">
        <f t="shared" si="18"/>
        <v>0</v>
      </c>
      <c r="N64" s="16">
        <f t="shared" si="19"/>
        <v>0</v>
      </c>
      <c r="O64" s="16">
        <f t="shared" si="20"/>
        <v>0</v>
      </c>
      <c r="P64" s="16">
        <f t="shared" si="21"/>
        <v>0</v>
      </c>
      <c r="Q64" s="16"/>
      <c r="R64" s="16"/>
      <c r="S64" s="106">
        <f t="shared" si="22"/>
        <v>0</v>
      </c>
    </row>
    <row r="65" spans="1:19" ht="15">
      <c r="A65" s="129"/>
      <c r="B65" s="4" t="s">
        <v>129</v>
      </c>
      <c r="C65" s="25"/>
      <c r="D65" s="16">
        <v>20</v>
      </c>
      <c r="E65" s="16">
        <v>16</v>
      </c>
      <c r="F65" s="16">
        <v>0</v>
      </c>
      <c r="G65" s="16">
        <v>0</v>
      </c>
      <c r="H65" s="16">
        <v>0</v>
      </c>
      <c r="I65" s="16"/>
      <c r="J65" s="16"/>
      <c r="K65" s="16">
        <f t="shared" si="16"/>
        <v>0</v>
      </c>
      <c r="L65" s="16">
        <f t="shared" si="17"/>
        <v>0</v>
      </c>
      <c r="M65" s="16">
        <f t="shared" si="18"/>
        <v>0</v>
      </c>
      <c r="N65" s="16">
        <f t="shared" si="19"/>
        <v>0</v>
      </c>
      <c r="O65" s="16">
        <f t="shared" si="20"/>
        <v>0</v>
      </c>
      <c r="P65" s="16">
        <f t="shared" si="21"/>
        <v>0</v>
      </c>
      <c r="Q65" s="16"/>
      <c r="R65" s="16"/>
      <c r="S65" s="106">
        <f t="shared" si="22"/>
        <v>0</v>
      </c>
    </row>
    <row r="66" spans="1:19" ht="15">
      <c r="A66" s="130"/>
      <c r="B66" s="73"/>
      <c r="C66" s="27"/>
      <c r="D66" s="26"/>
      <c r="E66" s="26"/>
      <c r="F66" s="26"/>
      <c r="G66" s="26"/>
      <c r="H66" s="26"/>
      <c r="I66" s="26"/>
      <c r="J66" s="26"/>
      <c r="K66" s="26">
        <f t="shared" si="16"/>
        <v>0</v>
      </c>
      <c r="L66" s="26">
        <f t="shared" si="17"/>
        <v>0</v>
      </c>
      <c r="M66" s="26">
        <f t="shared" si="18"/>
        <v>0</v>
      </c>
      <c r="N66" s="26">
        <f t="shared" si="19"/>
        <v>0</v>
      </c>
      <c r="O66" s="26">
        <f t="shared" si="20"/>
        <v>0</v>
      </c>
      <c r="P66" s="26">
        <f t="shared" si="21"/>
        <v>0</v>
      </c>
      <c r="Q66" s="26"/>
      <c r="R66" s="26"/>
      <c r="S66" s="107">
        <f t="shared" si="22"/>
        <v>0</v>
      </c>
    </row>
    <row r="67" spans="1:19" ht="15">
      <c r="B67" s="30"/>
      <c r="C67" s="28"/>
    </row>
    <row r="68" spans="1:19" ht="14.25" customHeight="1">
      <c r="A68" s="128" t="s">
        <v>18</v>
      </c>
      <c r="B68" s="72" t="s">
        <v>130</v>
      </c>
      <c r="C68" s="24">
        <v>1</v>
      </c>
      <c r="D68" s="17"/>
      <c r="E68" s="17">
        <v>1</v>
      </c>
      <c r="F68" s="17"/>
      <c r="G68" s="17"/>
      <c r="H68" s="17"/>
      <c r="I68" s="17"/>
      <c r="J68" s="17"/>
      <c r="K68" s="17">
        <f t="shared" ref="K68:K73" si="23">D68*C68</f>
        <v>0</v>
      </c>
      <c r="L68" s="17">
        <f t="shared" ref="L68:L73" si="24">E68*C68</f>
        <v>1</v>
      </c>
      <c r="M68" s="17">
        <f t="shared" ref="M68:M73" si="25">F68*C68</f>
        <v>0</v>
      </c>
      <c r="N68" s="17">
        <f t="shared" ref="N68:N73" si="26">G68*C68</f>
        <v>0</v>
      </c>
      <c r="O68" s="17">
        <f t="shared" ref="O68:O73" si="27">H68*C68</f>
        <v>0</v>
      </c>
      <c r="P68" s="17">
        <f t="shared" ref="P68:P73" si="28">I68*C68</f>
        <v>0</v>
      </c>
      <c r="Q68" s="17"/>
      <c r="R68" s="17"/>
      <c r="S68" s="105">
        <f>K68*12.01+L68*1.008+M68*14.01+N68*16+O68*32.07+P68*30.97</f>
        <v>1.008</v>
      </c>
    </row>
    <row r="69" spans="1:19" ht="15">
      <c r="A69" s="129"/>
      <c r="B69" s="4" t="s">
        <v>131</v>
      </c>
      <c r="C69" s="25"/>
      <c r="D69" s="16">
        <v>0</v>
      </c>
      <c r="E69" s="16">
        <v>1</v>
      </c>
      <c r="F69" s="16"/>
      <c r="G69" s="16">
        <v>1</v>
      </c>
      <c r="H69" s="16"/>
      <c r="I69" s="16"/>
      <c r="J69" s="16"/>
      <c r="K69" s="16">
        <f t="shared" si="23"/>
        <v>0</v>
      </c>
      <c r="L69" s="16">
        <f t="shared" si="24"/>
        <v>0</v>
      </c>
      <c r="M69" s="16">
        <f t="shared" si="25"/>
        <v>0</v>
      </c>
      <c r="N69" s="16">
        <f t="shared" si="26"/>
        <v>0</v>
      </c>
      <c r="O69" s="16">
        <f t="shared" si="27"/>
        <v>0</v>
      </c>
      <c r="P69" s="16">
        <f t="shared" si="28"/>
        <v>0</v>
      </c>
      <c r="Q69" s="16"/>
      <c r="R69" s="16"/>
      <c r="S69" s="106">
        <f>K69*12.01+L69*1.008+M69*14.01+N69*16+O69*32.07+P69*30.97</f>
        <v>0</v>
      </c>
    </row>
    <row r="70" spans="1:19" ht="15">
      <c r="A70" s="129"/>
      <c r="B70" s="4" t="s">
        <v>0</v>
      </c>
      <c r="C70" s="25"/>
      <c r="D70" s="16">
        <v>2</v>
      </c>
      <c r="E70" s="16">
        <v>3</v>
      </c>
      <c r="F70" s="16">
        <v>0</v>
      </c>
      <c r="G70" s="16">
        <v>1</v>
      </c>
      <c r="H70" s="16">
        <v>0</v>
      </c>
      <c r="I70" s="16"/>
      <c r="J70" s="16"/>
      <c r="K70" s="16">
        <f t="shared" si="23"/>
        <v>0</v>
      </c>
      <c r="L70" s="16">
        <f t="shared" si="24"/>
        <v>0</v>
      </c>
      <c r="M70" s="16">
        <f t="shared" si="25"/>
        <v>0</v>
      </c>
      <c r="N70" s="16">
        <f t="shared" si="26"/>
        <v>0</v>
      </c>
      <c r="O70" s="16">
        <f t="shared" si="27"/>
        <v>0</v>
      </c>
      <c r="P70" s="16">
        <f t="shared" si="28"/>
        <v>0</v>
      </c>
      <c r="Q70" s="16"/>
      <c r="R70" s="16"/>
      <c r="S70" s="106">
        <f t="shared" ref="S70:S73" si="29">K70*12.01+L70*1.008+M70*14.01+N70*16+O70*32.07+P70*30.97</f>
        <v>0</v>
      </c>
    </row>
    <row r="71" spans="1:19" ht="15">
      <c r="A71" s="129"/>
      <c r="B71" s="4" t="s">
        <v>10</v>
      </c>
      <c r="C71" s="25">
        <v>1</v>
      </c>
      <c r="D71" s="16"/>
      <c r="E71" s="16">
        <v>2</v>
      </c>
      <c r="F71" s="16">
        <v>1</v>
      </c>
      <c r="G71" s="16"/>
      <c r="H71" s="16"/>
      <c r="I71" s="16"/>
      <c r="J71" s="16"/>
      <c r="K71" s="16">
        <f t="shared" si="23"/>
        <v>0</v>
      </c>
      <c r="L71" s="16">
        <f t="shared" si="24"/>
        <v>2</v>
      </c>
      <c r="M71" s="16">
        <f t="shared" si="25"/>
        <v>1</v>
      </c>
      <c r="N71" s="16">
        <f t="shared" si="26"/>
        <v>0</v>
      </c>
      <c r="O71" s="16">
        <f t="shared" si="27"/>
        <v>0</v>
      </c>
      <c r="P71" s="16">
        <f t="shared" si="28"/>
        <v>0</v>
      </c>
      <c r="Q71" s="16"/>
      <c r="R71" s="16"/>
      <c r="S71" s="106">
        <f t="shared" si="29"/>
        <v>16.026</v>
      </c>
    </row>
    <row r="72" spans="1:19" ht="19.5">
      <c r="A72" s="129"/>
      <c r="B72" s="4" t="s">
        <v>162</v>
      </c>
      <c r="C72" s="25"/>
      <c r="D72" s="16">
        <v>4</v>
      </c>
      <c r="E72" s="16">
        <v>5</v>
      </c>
      <c r="F72" s="16"/>
      <c r="G72" s="16">
        <v>3</v>
      </c>
      <c r="H72" s="16"/>
      <c r="I72" s="16"/>
      <c r="J72" s="16"/>
      <c r="K72" s="16">
        <f t="shared" si="23"/>
        <v>0</v>
      </c>
      <c r="L72" s="16">
        <f t="shared" si="24"/>
        <v>0</v>
      </c>
      <c r="M72" s="16">
        <f t="shared" si="25"/>
        <v>0</v>
      </c>
      <c r="N72" s="16">
        <f t="shared" si="26"/>
        <v>0</v>
      </c>
      <c r="O72" s="16">
        <f t="shared" si="27"/>
        <v>0</v>
      </c>
      <c r="P72" s="16">
        <f t="shared" si="28"/>
        <v>0</v>
      </c>
      <c r="Q72" s="16"/>
      <c r="R72" s="16"/>
      <c r="S72" s="106">
        <f t="shared" si="29"/>
        <v>0</v>
      </c>
    </row>
    <row r="73" spans="1:19" ht="15">
      <c r="A73" s="130"/>
      <c r="B73" s="73"/>
      <c r="C73" s="27"/>
      <c r="D73" s="26"/>
      <c r="E73" s="26"/>
      <c r="F73" s="26"/>
      <c r="G73" s="26"/>
      <c r="H73" s="26"/>
      <c r="I73" s="26"/>
      <c r="J73" s="26"/>
      <c r="K73" s="26">
        <f t="shared" si="23"/>
        <v>0</v>
      </c>
      <c r="L73" s="26">
        <f t="shared" si="24"/>
        <v>0</v>
      </c>
      <c r="M73" s="26">
        <f t="shared" si="25"/>
        <v>0</v>
      </c>
      <c r="N73" s="26">
        <f t="shared" si="26"/>
        <v>0</v>
      </c>
      <c r="O73" s="26">
        <f t="shared" si="27"/>
        <v>0</v>
      </c>
      <c r="P73" s="26">
        <f t="shared" si="28"/>
        <v>0</v>
      </c>
      <c r="Q73" s="26"/>
      <c r="R73" s="26"/>
      <c r="S73" s="107">
        <f t="shared" si="29"/>
        <v>0</v>
      </c>
    </row>
    <row r="74" spans="1:19" ht="19.5">
      <c r="A74" s="33"/>
      <c r="B74" s="28"/>
      <c r="C74" s="3"/>
      <c r="J74" s="23" t="s">
        <v>19</v>
      </c>
      <c r="K74" s="79">
        <f>SUM(K10:K73)</f>
        <v>15</v>
      </c>
      <c r="L74" s="79">
        <f>SUM(L10:L73)</f>
        <v>28</v>
      </c>
      <c r="M74" s="1">
        <f>SUM(M10:M73)</f>
        <v>6</v>
      </c>
      <c r="N74" s="1">
        <f>SUM(N10:N73)</f>
        <v>5</v>
      </c>
      <c r="O74" s="1">
        <f>SUM(O10:O73)</f>
        <v>0</v>
      </c>
      <c r="P74" s="1">
        <f t="shared" ref="P74" si="30">SUM(P10:P73)</f>
        <v>0</v>
      </c>
    </row>
    <row r="75" spans="1:19" ht="15.75" customHeight="1">
      <c r="A75" s="33"/>
    </row>
    <row r="76" spans="1:19" ht="15.75" customHeight="1">
      <c r="A76" s="33"/>
    </row>
    <row r="77" spans="1:19" ht="15.75" customHeight="1">
      <c r="A77" s="33"/>
    </row>
    <row r="78" spans="1:19" ht="15.75" customHeight="1">
      <c r="A78" s="33"/>
    </row>
    <row r="79" spans="1:19" ht="15.75" customHeight="1">
      <c r="A79" s="33"/>
    </row>
    <row r="80" spans="1:19" ht="15.75" customHeight="1">
      <c r="A80" s="33"/>
    </row>
  </sheetData>
  <mergeCells count="7">
    <mergeCell ref="A68:A73"/>
    <mergeCell ref="A31:A39"/>
    <mergeCell ref="B5:D5"/>
    <mergeCell ref="A10:A28"/>
    <mergeCell ref="A43:A47"/>
    <mergeCell ref="A49:A52"/>
    <mergeCell ref="A55:A66"/>
  </mergeCells>
  <phoneticPr fontId="2"/>
  <printOptions gridLinesSet="0"/>
  <pageMargins left="0.78700000000000003" right="0.78700000000000003" top="0.98399999999999999" bottom="0.98399999999999999" header="0.5" footer="0.5"/>
  <pageSetup paperSize="9" orientation="portrait" horizontalDpi="4294967294" verticalDpi="0" r:id="rId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"/>
  <sheetViews>
    <sheetView workbookViewId="0">
      <selection activeCell="I25" sqref="I25"/>
    </sheetView>
  </sheetViews>
  <sheetFormatPr defaultColWidth="10" defaultRowHeight="14.25"/>
  <cols>
    <col min="1" max="1" width="2.5" style="61" customWidth="1"/>
    <col min="2" max="2" width="17.5" style="61" customWidth="1"/>
    <col min="3" max="3" width="10" style="61" customWidth="1"/>
    <col min="4" max="4" width="10" style="61"/>
    <col min="5" max="5" width="17.5" style="61" customWidth="1"/>
    <col min="6" max="6" width="6.25" style="61" customWidth="1"/>
    <col min="7" max="7" width="12.5" style="61" customWidth="1"/>
    <col min="8" max="8" width="6.25" style="61" customWidth="1"/>
    <col min="9" max="9" width="12.5" style="61" customWidth="1"/>
    <col min="10" max="10" width="6.25" style="61" customWidth="1"/>
    <col min="11" max="11" width="12.5" style="61" customWidth="1"/>
    <col min="12" max="12" width="6.25" style="61" customWidth="1"/>
    <col min="13" max="13" width="12.5" style="61" customWidth="1"/>
    <col min="14" max="15" width="6.25" style="61" customWidth="1"/>
    <col min="16" max="16384" width="10" style="61"/>
  </cols>
  <sheetData>
    <row r="1" spans="2:15" ht="18.75" customHeight="1"/>
    <row r="2" spans="2:15" ht="18.75" customHeight="1">
      <c r="B2" s="138" t="s">
        <v>28</v>
      </c>
      <c r="C2" s="138" t="s">
        <v>29</v>
      </c>
      <c r="D2" s="138" t="s">
        <v>30</v>
      </c>
      <c r="E2" s="141" t="s">
        <v>34</v>
      </c>
      <c r="F2" s="141"/>
      <c r="G2" s="62"/>
      <c r="O2" s="62"/>
    </row>
    <row r="3" spans="2:15" ht="18.75" customHeight="1">
      <c r="B3" s="139"/>
      <c r="C3" s="139"/>
      <c r="D3" s="139"/>
      <c r="E3" s="140">
        <v>0.3</v>
      </c>
      <c r="F3" s="140"/>
    </row>
    <row r="4" spans="2:15" ht="18.75" customHeight="1">
      <c r="B4" s="61" t="s">
        <v>35</v>
      </c>
      <c r="C4" s="61" t="s">
        <v>36</v>
      </c>
      <c r="D4" s="63">
        <v>311.3</v>
      </c>
      <c r="E4" s="63">
        <f>$E$3*D4</f>
        <v>93.39</v>
      </c>
      <c r="F4" s="63" t="s">
        <v>31</v>
      </c>
      <c r="G4" s="62"/>
    </row>
    <row r="5" spans="2:15" ht="18.75" customHeight="1">
      <c r="B5" s="62" t="s">
        <v>37</v>
      </c>
      <c r="C5" s="62" t="s">
        <v>38</v>
      </c>
      <c r="D5" s="64">
        <v>648.79999999999995</v>
      </c>
      <c r="E5" s="63">
        <f t="shared" ref="E5:E27" si="0">$E$3*D5</f>
        <v>194.64</v>
      </c>
      <c r="F5" s="64" t="s">
        <v>31</v>
      </c>
      <c r="G5" s="62"/>
    </row>
    <row r="6" spans="2:15" ht="18.75" customHeight="1">
      <c r="B6" s="62" t="s">
        <v>39</v>
      </c>
      <c r="C6" s="62" t="s">
        <v>40</v>
      </c>
      <c r="D6" s="64">
        <v>596.70000000000005</v>
      </c>
      <c r="E6" s="63">
        <f t="shared" si="0"/>
        <v>179.01000000000002</v>
      </c>
      <c r="F6" s="64" t="s">
        <v>31</v>
      </c>
      <c r="G6" s="62"/>
    </row>
    <row r="7" spans="2:15" ht="18.75" customHeight="1">
      <c r="B7" s="62" t="s">
        <v>41</v>
      </c>
      <c r="C7" s="62" t="s">
        <v>42</v>
      </c>
      <c r="D7" s="64">
        <v>411.7</v>
      </c>
      <c r="E7" s="63">
        <f t="shared" si="0"/>
        <v>123.50999999999999</v>
      </c>
      <c r="F7" s="64" t="s">
        <v>31</v>
      </c>
      <c r="G7" s="62"/>
    </row>
    <row r="8" spans="2:15" ht="18.75" customHeight="1">
      <c r="B8" s="62" t="s">
        <v>43</v>
      </c>
      <c r="C8" s="62" t="s">
        <v>44</v>
      </c>
      <c r="D8" s="64">
        <v>585.70000000000005</v>
      </c>
      <c r="E8" s="63">
        <f t="shared" si="0"/>
        <v>175.71</v>
      </c>
      <c r="F8" s="64" t="s">
        <v>32</v>
      </c>
      <c r="G8" s="62"/>
    </row>
    <row r="9" spans="2:15" ht="18.75" customHeight="1">
      <c r="B9" s="62" t="s">
        <v>45</v>
      </c>
      <c r="C9" s="62" t="s">
        <v>46</v>
      </c>
      <c r="D9" s="64">
        <v>610.70000000000005</v>
      </c>
      <c r="E9" s="63">
        <f t="shared" si="0"/>
        <v>183.21</v>
      </c>
      <c r="F9" s="64" t="s">
        <v>32</v>
      </c>
      <c r="G9" s="62"/>
    </row>
    <row r="10" spans="2:15" ht="18.75" customHeight="1">
      <c r="B10" s="62" t="s">
        <v>47</v>
      </c>
      <c r="C10" s="62" t="s">
        <v>48</v>
      </c>
      <c r="D10" s="64">
        <v>425.5</v>
      </c>
      <c r="E10" s="63">
        <f t="shared" si="0"/>
        <v>127.64999999999999</v>
      </c>
      <c r="F10" s="64" t="s">
        <v>32</v>
      </c>
      <c r="G10" s="62"/>
    </row>
    <row r="11" spans="2:15" ht="18.75" customHeight="1">
      <c r="B11" s="62" t="s">
        <v>49</v>
      </c>
      <c r="C11" s="62" t="s">
        <v>50</v>
      </c>
      <c r="D11" s="64">
        <v>297.3</v>
      </c>
      <c r="E11" s="63">
        <f t="shared" si="0"/>
        <v>89.19</v>
      </c>
      <c r="F11" s="64" t="s">
        <v>32</v>
      </c>
      <c r="G11" s="62"/>
    </row>
    <row r="12" spans="2:15" ht="18.75" customHeight="1">
      <c r="B12" s="62" t="s">
        <v>51</v>
      </c>
      <c r="C12" s="62" t="s">
        <v>52</v>
      </c>
      <c r="D12" s="64">
        <v>619.70000000000005</v>
      </c>
      <c r="E12" s="63">
        <f t="shared" si="0"/>
        <v>185.91</v>
      </c>
      <c r="F12" s="64" t="s">
        <v>33</v>
      </c>
      <c r="G12" s="62"/>
    </row>
    <row r="13" spans="2:15" ht="18.75" customHeight="1">
      <c r="B13" s="62" t="s">
        <v>53</v>
      </c>
      <c r="C13" s="62" t="s">
        <v>54</v>
      </c>
      <c r="D13" s="64">
        <v>353.4</v>
      </c>
      <c r="E13" s="63">
        <f t="shared" si="0"/>
        <v>106.02</v>
      </c>
      <c r="F13" s="64" t="s">
        <v>33</v>
      </c>
      <c r="G13" s="62"/>
    </row>
    <row r="14" spans="2:15" ht="18.75" customHeight="1">
      <c r="B14" s="62" t="s">
        <v>55</v>
      </c>
      <c r="C14" s="62" t="s">
        <v>56</v>
      </c>
      <c r="D14" s="64">
        <v>353.4</v>
      </c>
      <c r="E14" s="63">
        <f t="shared" si="0"/>
        <v>106.02</v>
      </c>
      <c r="F14" s="64" t="s">
        <v>33</v>
      </c>
      <c r="G14" s="62"/>
    </row>
    <row r="15" spans="2:15" ht="18.75" customHeight="1">
      <c r="B15" s="62" t="s">
        <v>57</v>
      </c>
      <c r="C15" s="62" t="s">
        <v>58</v>
      </c>
      <c r="D15" s="64">
        <v>468.6</v>
      </c>
      <c r="E15" s="63">
        <f t="shared" si="0"/>
        <v>140.58000000000001</v>
      </c>
      <c r="F15" s="64" t="s">
        <v>33</v>
      </c>
      <c r="G15" s="62"/>
    </row>
    <row r="16" spans="2:15" ht="18.75" customHeight="1">
      <c r="B16" s="62" t="s">
        <v>59</v>
      </c>
      <c r="C16" s="62" t="s">
        <v>60</v>
      </c>
      <c r="D16" s="64">
        <v>371.5</v>
      </c>
      <c r="E16" s="63">
        <f t="shared" si="0"/>
        <v>111.45</v>
      </c>
      <c r="F16" s="64" t="s">
        <v>33</v>
      </c>
      <c r="G16" s="62"/>
    </row>
    <row r="17" spans="2:7" ht="18.75" customHeight="1">
      <c r="B17" s="62" t="s">
        <v>61</v>
      </c>
      <c r="C17" s="62" t="s">
        <v>62</v>
      </c>
      <c r="D17" s="64">
        <v>387.4</v>
      </c>
      <c r="E17" s="63">
        <f t="shared" si="0"/>
        <v>116.21999999999998</v>
      </c>
      <c r="F17" s="64" t="s">
        <v>33</v>
      </c>
      <c r="G17" s="62"/>
    </row>
    <row r="18" spans="2:7" ht="18.75" customHeight="1">
      <c r="B18" s="62" t="s">
        <v>63</v>
      </c>
      <c r="C18" s="62" t="s">
        <v>64</v>
      </c>
      <c r="D18" s="64">
        <v>337.4</v>
      </c>
      <c r="E18" s="63">
        <f>$E$3*D18</f>
        <v>101.21999999999998</v>
      </c>
      <c r="F18" s="64" t="s">
        <v>33</v>
      </c>
      <c r="G18" s="62"/>
    </row>
    <row r="19" spans="2:7" ht="18.75" customHeight="1">
      <c r="B19" s="62" t="s">
        <v>65</v>
      </c>
      <c r="C19" s="62" t="s">
        <v>66</v>
      </c>
      <c r="D19" s="64">
        <v>383.4</v>
      </c>
      <c r="E19" s="63">
        <f t="shared" si="0"/>
        <v>115.02</v>
      </c>
      <c r="F19" s="64" t="s">
        <v>33</v>
      </c>
      <c r="G19" s="62"/>
    </row>
    <row r="20" spans="2:7" ht="18.75" customHeight="1">
      <c r="B20" s="62" t="s">
        <v>67</v>
      </c>
      <c r="C20" s="62" t="s">
        <v>68</v>
      </c>
      <c r="D20" s="64">
        <v>397.5</v>
      </c>
      <c r="E20" s="63">
        <f t="shared" si="0"/>
        <v>119.25</v>
      </c>
      <c r="F20" s="64" t="s">
        <v>33</v>
      </c>
      <c r="G20" s="62"/>
    </row>
    <row r="21" spans="2:7" ht="18.75" customHeight="1">
      <c r="B21" s="62" t="s">
        <v>69</v>
      </c>
      <c r="C21" s="62" t="s">
        <v>70</v>
      </c>
      <c r="D21" s="64">
        <v>526.6</v>
      </c>
      <c r="E21" s="63">
        <f t="shared" si="0"/>
        <v>157.97999999999999</v>
      </c>
      <c r="F21" s="64" t="s">
        <v>33</v>
      </c>
      <c r="G21" s="62"/>
    </row>
    <row r="22" spans="2:7" ht="18.75" customHeight="1">
      <c r="B22" s="62" t="s">
        <v>71</v>
      </c>
      <c r="C22" s="62" t="s">
        <v>72</v>
      </c>
      <c r="D22" s="64">
        <v>459.6</v>
      </c>
      <c r="E22" s="63">
        <f t="shared" si="0"/>
        <v>137.88</v>
      </c>
      <c r="F22" s="64" t="s">
        <v>33</v>
      </c>
      <c r="G22" s="62"/>
    </row>
    <row r="23" spans="2:7" ht="18.75" customHeight="1">
      <c r="B23" s="62" t="s">
        <v>73</v>
      </c>
      <c r="C23" s="62" t="s">
        <v>74</v>
      </c>
      <c r="D23" s="64">
        <v>339.4</v>
      </c>
      <c r="E23" s="63">
        <f t="shared" si="0"/>
        <v>101.82</v>
      </c>
      <c r="F23" s="64" t="s">
        <v>33</v>
      </c>
    </row>
    <row r="24" spans="2:7" ht="18.75" customHeight="1">
      <c r="B24" s="81" t="s">
        <v>155</v>
      </c>
      <c r="C24" s="81" t="s">
        <v>152</v>
      </c>
      <c r="D24" s="65">
        <v>497.4</v>
      </c>
      <c r="E24" s="65">
        <f t="shared" si="0"/>
        <v>149.22</v>
      </c>
      <c r="F24" s="65" t="s">
        <v>158</v>
      </c>
    </row>
    <row r="25" spans="2:7" ht="18.75" customHeight="1">
      <c r="B25" s="62" t="s">
        <v>156</v>
      </c>
      <c r="C25" s="62" t="s">
        <v>153</v>
      </c>
      <c r="D25" s="64">
        <v>511.5</v>
      </c>
      <c r="E25" s="64">
        <f t="shared" si="0"/>
        <v>153.44999999999999</v>
      </c>
      <c r="F25" s="64" t="s">
        <v>158</v>
      </c>
    </row>
    <row r="26" spans="2:7" ht="18.75" customHeight="1">
      <c r="B26" s="82" t="s">
        <v>157</v>
      </c>
      <c r="C26" s="82" t="s">
        <v>154</v>
      </c>
      <c r="D26" s="66">
        <v>573.5</v>
      </c>
      <c r="E26" s="66">
        <f t="shared" si="0"/>
        <v>172.04999999999998</v>
      </c>
      <c r="F26" s="66" t="s">
        <v>158</v>
      </c>
    </row>
    <row r="27" spans="2:7" ht="18.75" customHeight="1">
      <c r="B27" s="67" t="s">
        <v>75</v>
      </c>
      <c r="C27" s="67"/>
      <c r="D27" s="65">
        <v>615.70000000000005</v>
      </c>
      <c r="E27" s="65">
        <f t="shared" si="0"/>
        <v>184.71</v>
      </c>
      <c r="F27" s="65" t="s">
        <v>33</v>
      </c>
    </row>
    <row r="28" spans="2:7" ht="18.75" customHeight="1">
      <c r="B28" s="62" t="s">
        <v>76</v>
      </c>
      <c r="C28" s="62"/>
      <c r="D28" s="64">
        <v>624.79</v>
      </c>
      <c r="E28" s="64">
        <f>$E$3*D28</f>
        <v>187.43699999999998</v>
      </c>
      <c r="F28" s="64" t="s">
        <v>33</v>
      </c>
    </row>
    <row r="29" spans="2:7" ht="18.75" customHeight="1">
      <c r="B29" s="62" t="s">
        <v>77</v>
      </c>
      <c r="C29" s="62"/>
      <c r="D29" s="64">
        <v>574.72</v>
      </c>
      <c r="E29" s="64">
        <f t="shared" ref="E29:E36" si="1">$E$3*D29</f>
        <v>172.416</v>
      </c>
      <c r="F29" s="64" t="s">
        <v>33</v>
      </c>
      <c r="G29" s="62"/>
    </row>
    <row r="30" spans="2:7" ht="18.75" customHeight="1">
      <c r="B30" s="62" t="s">
        <v>78</v>
      </c>
      <c r="C30" s="62"/>
      <c r="D30" s="64">
        <v>666.77</v>
      </c>
      <c r="E30" s="64">
        <f t="shared" si="1"/>
        <v>200.03099999999998</v>
      </c>
      <c r="F30" s="64" t="s">
        <v>84</v>
      </c>
    </row>
    <row r="31" spans="2:7" ht="18.75" customHeight="1">
      <c r="B31" s="62" t="s">
        <v>79</v>
      </c>
      <c r="C31" s="62"/>
      <c r="D31" s="64">
        <v>680.8</v>
      </c>
      <c r="E31" s="64">
        <f t="shared" si="1"/>
        <v>204.23999999999998</v>
      </c>
      <c r="F31" s="64" t="s">
        <v>33</v>
      </c>
    </row>
    <row r="32" spans="2:7" ht="18.75" customHeight="1">
      <c r="B32" s="108" t="s">
        <v>80</v>
      </c>
      <c r="C32" s="108" t="s">
        <v>81</v>
      </c>
      <c r="D32" s="109">
        <v>385.41</v>
      </c>
      <c r="E32" s="109">
        <f t="shared" si="1"/>
        <v>115.623</v>
      </c>
      <c r="F32" s="109" t="s">
        <v>33</v>
      </c>
    </row>
    <row r="33" spans="2:14" ht="18.75" customHeight="1">
      <c r="B33" s="62" t="s">
        <v>82</v>
      </c>
      <c r="C33" s="62"/>
      <c r="D33" s="64">
        <v>527.5</v>
      </c>
      <c r="E33" s="64">
        <f t="shared" si="1"/>
        <v>158.25</v>
      </c>
      <c r="F33" s="64" t="s">
        <v>84</v>
      </c>
    </row>
    <row r="34" spans="2:14" ht="18.75" customHeight="1">
      <c r="B34" s="62" t="s">
        <v>83</v>
      </c>
      <c r="C34" s="62"/>
      <c r="D34" s="64">
        <v>473.39</v>
      </c>
      <c r="E34" s="64">
        <f t="shared" si="1"/>
        <v>142.017</v>
      </c>
      <c r="F34" s="64" t="s">
        <v>33</v>
      </c>
    </row>
    <row r="35" spans="2:14" ht="18.75" customHeight="1">
      <c r="B35" s="62" t="s">
        <v>85</v>
      </c>
      <c r="C35" s="62"/>
      <c r="D35" s="64">
        <v>376.32</v>
      </c>
      <c r="E35" s="64">
        <f t="shared" si="1"/>
        <v>112.896</v>
      </c>
      <c r="F35" s="64" t="s">
        <v>87</v>
      </c>
    </row>
    <row r="36" spans="2:14" ht="18.75" customHeight="1">
      <c r="B36" s="68" t="s">
        <v>86</v>
      </c>
      <c r="C36" s="68"/>
      <c r="D36" s="66">
        <v>430.46</v>
      </c>
      <c r="E36" s="66">
        <f t="shared" si="1"/>
        <v>129.13799999999998</v>
      </c>
      <c r="F36" s="66" t="s">
        <v>87</v>
      </c>
    </row>
    <row r="37" spans="2:14" ht="18.75" customHeight="1"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2:14" ht="18.75" customHeight="1"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2:14" ht="18.75" customHeight="1"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2:14" ht="18.75" customHeight="1"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2:14" ht="18.75" customHeight="1"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2:14" ht="18.75" customHeight="1"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2:14" ht="18.75" customHeight="1"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4" ht="18.75" customHeight="1"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2:14" ht="18.75" customHeight="1"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2:14" ht="18.75" customHeight="1"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2:14" ht="18.75" customHeight="1"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2:14" ht="18.75" customHeight="1"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5:14" ht="18.75" customHeight="1"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5:14" ht="18.75" customHeight="1"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5:14" ht="18.75" customHeight="1"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5:14" ht="18.75" customHeight="1"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5:14" ht="18.75" customHeight="1"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5:14" ht="18.75" customHeight="1"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5:14" ht="18.75" customHeight="1"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5:14" ht="18.75" customHeight="1"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5:14" ht="18.75" customHeight="1"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5:14" ht="18.75" customHeight="1"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5:14" ht="18.75" customHeight="1"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5:14" ht="18.75" customHeight="1"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5:14" ht="18.75" customHeight="1"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5:14" ht="18.75" customHeight="1"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5:14" ht="18.75" customHeight="1"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5:14" ht="18.75" customHeight="1"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5:14" ht="18.75" customHeight="1"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5:14" ht="18.75" customHeight="1"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5:14" ht="18.75" customHeight="1"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5:14" ht="18.75" customHeight="1"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5:14" ht="18.75" customHeight="1"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5:14" ht="18.75" customHeight="1"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5:14" ht="18.75" customHeight="1"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5:14" ht="18.75" customHeight="1"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5:14" ht="18.75" customHeight="1"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5:14" ht="18.75" customHeight="1"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5:14" ht="18.75" customHeight="1"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5:14" ht="18.75" customHeight="1"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5:14" ht="18.75" customHeight="1"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5:14" ht="18.75" customHeight="1"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5:14" ht="18.75" customHeight="1"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5:14" ht="18.75" customHeight="1"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5:14" ht="18.75" customHeight="1"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5:14" ht="18.75" customHeight="1"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5:14" ht="18.75" customHeight="1"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5:14" ht="18.75" customHeight="1"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5:14" ht="18.75" customHeight="1"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5:14" ht="18.75" customHeight="1"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5:14" ht="18.75" customHeight="1"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5:14" ht="18.75" customHeight="1"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5:14" ht="18.75" customHeight="1"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5:14" ht="18.75" customHeight="1"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5:14" ht="18.75" customHeight="1"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5:14" ht="18.75" customHeight="1"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5:14" ht="18.75" customHeight="1"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5:14" ht="18.75" customHeight="1"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5:14" ht="18.75" customHeight="1"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5:14" ht="18.75" customHeight="1"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5:14" ht="18.75" customHeight="1">
      <c r="E97" s="63"/>
      <c r="F97" s="63"/>
      <c r="G97" s="63"/>
      <c r="H97" s="63"/>
      <c r="I97" s="63"/>
      <c r="J97" s="63"/>
      <c r="K97" s="63"/>
      <c r="L97" s="63"/>
      <c r="M97" s="63"/>
      <c r="N97" s="63"/>
    </row>
    <row r="98" spans="5:14" ht="18.75" customHeight="1">
      <c r="E98" s="63"/>
      <c r="F98" s="63"/>
      <c r="G98" s="63"/>
      <c r="H98" s="63"/>
      <c r="I98" s="63"/>
      <c r="J98" s="63"/>
      <c r="K98" s="63"/>
      <c r="L98" s="63"/>
      <c r="M98" s="63"/>
      <c r="N98" s="63"/>
    </row>
    <row r="99" spans="5:14" ht="18.75" customHeight="1"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5:14" ht="18.75" customHeight="1">
      <c r="E100" s="63"/>
      <c r="F100" s="63"/>
      <c r="G100" s="63"/>
      <c r="H100" s="63"/>
      <c r="I100" s="63"/>
      <c r="J100" s="63"/>
      <c r="K100" s="63"/>
      <c r="L100" s="63"/>
      <c r="M100" s="63"/>
      <c r="N100" s="63"/>
    </row>
    <row r="101" spans="5:14" ht="18.75" customHeight="1">
      <c r="E101" s="63"/>
      <c r="F101" s="63"/>
      <c r="G101" s="63"/>
      <c r="H101" s="63"/>
      <c r="I101" s="63"/>
      <c r="J101" s="63"/>
      <c r="K101" s="63"/>
      <c r="L101" s="63"/>
      <c r="M101" s="63"/>
      <c r="N101" s="63"/>
    </row>
    <row r="102" spans="5:14" ht="18.75" customHeight="1">
      <c r="E102" s="63"/>
      <c r="F102" s="63"/>
      <c r="G102" s="63"/>
      <c r="H102" s="63"/>
      <c r="I102" s="63"/>
      <c r="J102" s="63"/>
      <c r="K102" s="63"/>
      <c r="L102" s="63"/>
      <c r="M102" s="63"/>
      <c r="N102" s="63"/>
    </row>
    <row r="103" spans="5:14" ht="18.75" customHeight="1"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5:14" ht="18.75" customHeight="1">
      <c r="E104" s="63"/>
      <c r="F104" s="63"/>
      <c r="G104" s="63"/>
      <c r="H104" s="63"/>
      <c r="I104" s="63"/>
      <c r="J104" s="63"/>
      <c r="K104" s="63"/>
      <c r="L104" s="63"/>
      <c r="M104" s="63"/>
      <c r="N104" s="63"/>
    </row>
    <row r="105" spans="5:14" ht="18.75" customHeight="1">
      <c r="E105" s="63"/>
      <c r="F105" s="63"/>
    </row>
    <row r="106" spans="5:14">
      <c r="E106" s="63"/>
      <c r="F106" s="63"/>
    </row>
    <row r="107" spans="5:14">
      <c r="E107" s="63"/>
      <c r="F107" s="63"/>
    </row>
    <row r="108" spans="5:14">
      <c r="E108" s="63"/>
      <c r="F108" s="63"/>
    </row>
  </sheetData>
  <mergeCells count="5">
    <mergeCell ref="B2:B3"/>
    <mergeCell ref="C2:C3"/>
    <mergeCell ref="D2:D3"/>
    <mergeCell ref="E3:F3"/>
    <mergeCell ref="E2:F2"/>
  </mergeCells>
  <phoneticPr fontId="2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F29" sqref="F29"/>
    </sheetView>
  </sheetViews>
  <sheetFormatPr defaultRowHeight="16.5" customHeight="1"/>
  <cols>
    <col min="1" max="1" width="2.5" style="61" customWidth="1"/>
    <col min="2" max="2" width="12.5" style="61" customWidth="1"/>
    <col min="3" max="3" width="13.75" style="61" customWidth="1"/>
    <col min="4" max="4" width="17.5" style="61" customWidth="1"/>
    <col min="5" max="5" width="18.75" style="61" customWidth="1"/>
    <col min="6" max="6" width="16.25" style="61" customWidth="1"/>
    <col min="7" max="16384" width="9" style="61"/>
  </cols>
  <sheetData>
    <row r="1" spans="2:6" ht="14.25"/>
    <row r="2" spans="2:6" ht="14.25">
      <c r="B2" s="110"/>
    </row>
    <row r="3" spans="2:6" ht="14.25">
      <c r="B3" s="61" t="s">
        <v>163</v>
      </c>
      <c r="C3" s="111">
        <v>15</v>
      </c>
      <c r="D3" s="61" t="s">
        <v>164</v>
      </c>
      <c r="E3" s="111">
        <v>100</v>
      </c>
    </row>
    <row r="4" spans="2:6" ht="16.5" customHeight="1">
      <c r="F4" s="61" t="s">
        <v>190</v>
      </c>
    </row>
    <row r="5" spans="2:6" ht="14.25">
      <c r="B5" s="108" t="s">
        <v>165</v>
      </c>
      <c r="C5" s="112" t="s">
        <v>166</v>
      </c>
      <c r="D5" s="108" t="s">
        <v>167</v>
      </c>
      <c r="E5" s="108" t="s">
        <v>168</v>
      </c>
      <c r="F5" s="108" t="s">
        <v>169</v>
      </c>
    </row>
    <row r="6" spans="2:6" ht="14.25">
      <c r="B6" s="61">
        <v>1</v>
      </c>
      <c r="C6" s="113">
        <v>0.52</v>
      </c>
      <c r="D6" s="114">
        <f>C6/7800*$E$3*1000</f>
        <v>6.666666666666667</v>
      </c>
      <c r="E6" s="113">
        <f>D6*$C$3/1000</f>
        <v>0.1</v>
      </c>
      <c r="F6" s="115">
        <f>E6/$E$6*100</f>
        <v>100</v>
      </c>
    </row>
    <row r="7" spans="2:6" ht="14.25">
      <c r="B7" s="61">
        <v>2</v>
      </c>
      <c r="C7" s="113">
        <v>0.51</v>
      </c>
      <c r="D7" s="114">
        <f t="shared" ref="D7:D25" si="0">C7/7800*$E$3*1000</f>
        <v>6.5384615384615392</v>
      </c>
      <c r="E7" s="113">
        <f t="shared" ref="E7:E25" si="1">D7*$C$3/1000</f>
        <v>9.8076923076923089E-2</v>
      </c>
      <c r="F7" s="115">
        <f t="shared" ref="F7:F25" si="2">E7/$E$6*100</f>
        <v>98.07692307692308</v>
      </c>
    </row>
    <row r="8" spans="2:6" ht="14.25">
      <c r="B8" s="61">
        <v>3</v>
      </c>
      <c r="C8" s="113">
        <v>0.51</v>
      </c>
      <c r="D8" s="114">
        <f t="shared" si="0"/>
        <v>6.5384615384615392</v>
      </c>
      <c r="E8" s="113">
        <f t="shared" si="1"/>
        <v>9.8076923076923089E-2</v>
      </c>
      <c r="F8" s="115">
        <f t="shared" si="2"/>
        <v>98.07692307692308</v>
      </c>
    </row>
    <row r="9" spans="2:6" ht="14.25">
      <c r="B9" s="61">
        <v>4</v>
      </c>
      <c r="C9" s="113">
        <v>0.5</v>
      </c>
      <c r="D9" s="114">
        <f t="shared" si="0"/>
        <v>6.4102564102564097</v>
      </c>
      <c r="E9" s="113">
        <f t="shared" si="1"/>
        <v>9.6153846153846145E-2</v>
      </c>
      <c r="F9" s="115">
        <f t="shared" si="2"/>
        <v>96.153846153846146</v>
      </c>
    </row>
    <row r="10" spans="2:6" ht="14.25">
      <c r="B10" s="61">
        <v>5</v>
      </c>
      <c r="C10" s="113">
        <v>0.5</v>
      </c>
      <c r="D10" s="114">
        <f t="shared" si="0"/>
        <v>6.4102564102564097</v>
      </c>
      <c r="E10" s="113">
        <f t="shared" si="1"/>
        <v>9.6153846153846145E-2</v>
      </c>
      <c r="F10" s="115">
        <f t="shared" si="2"/>
        <v>96.153846153846146</v>
      </c>
    </row>
    <row r="11" spans="2:6" ht="14.25">
      <c r="B11" s="61">
        <v>6</v>
      </c>
      <c r="C11" s="113"/>
      <c r="D11" s="114">
        <f t="shared" si="0"/>
        <v>0</v>
      </c>
      <c r="E11" s="113">
        <f t="shared" si="1"/>
        <v>0</v>
      </c>
      <c r="F11" s="115">
        <f t="shared" si="2"/>
        <v>0</v>
      </c>
    </row>
    <row r="12" spans="2:6" ht="14.25">
      <c r="B12" s="61">
        <v>7</v>
      </c>
      <c r="C12" s="113"/>
      <c r="D12" s="114">
        <f t="shared" si="0"/>
        <v>0</v>
      </c>
      <c r="E12" s="113">
        <f t="shared" si="1"/>
        <v>0</v>
      </c>
      <c r="F12" s="115">
        <f t="shared" si="2"/>
        <v>0</v>
      </c>
    </row>
    <row r="13" spans="2:6" ht="14.25">
      <c r="B13" s="61">
        <v>8</v>
      </c>
      <c r="C13" s="113"/>
      <c r="D13" s="114">
        <f t="shared" si="0"/>
        <v>0</v>
      </c>
      <c r="E13" s="113">
        <f t="shared" si="1"/>
        <v>0</v>
      </c>
      <c r="F13" s="115">
        <f t="shared" si="2"/>
        <v>0</v>
      </c>
    </row>
    <row r="14" spans="2:6" ht="14.25">
      <c r="B14" s="61">
        <v>9</v>
      </c>
      <c r="C14" s="113"/>
      <c r="D14" s="114">
        <f t="shared" si="0"/>
        <v>0</v>
      </c>
      <c r="E14" s="113">
        <f t="shared" si="1"/>
        <v>0</v>
      </c>
      <c r="F14" s="115">
        <f t="shared" si="2"/>
        <v>0</v>
      </c>
    </row>
    <row r="15" spans="2:6" ht="14.25">
      <c r="B15" s="61">
        <v>10</v>
      </c>
      <c r="C15" s="113"/>
      <c r="D15" s="114">
        <f t="shared" si="0"/>
        <v>0</v>
      </c>
      <c r="E15" s="113">
        <f t="shared" si="1"/>
        <v>0</v>
      </c>
      <c r="F15" s="115">
        <f t="shared" si="2"/>
        <v>0</v>
      </c>
    </row>
    <row r="16" spans="2:6" ht="14.25">
      <c r="B16" s="61">
        <v>11</v>
      </c>
      <c r="C16" s="113"/>
      <c r="D16" s="114">
        <f t="shared" si="0"/>
        <v>0</v>
      </c>
      <c r="E16" s="113">
        <f t="shared" si="1"/>
        <v>0</v>
      </c>
      <c r="F16" s="115">
        <f t="shared" si="2"/>
        <v>0</v>
      </c>
    </row>
    <row r="17" spans="2:6" ht="14.25">
      <c r="B17" s="61">
        <v>12</v>
      </c>
      <c r="C17" s="113"/>
      <c r="D17" s="114">
        <f t="shared" si="0"/>
        <v>0</v>
      </c>
      <c r="E17" s="113">
        <f t="shared" si="1"/>
        <v>0</v>
      </c>
      <c r="F17" s="115">
        <f t="shared" si="2"/>
        <v>0</v>
      </c>
    </row>
    <row r="18" spans="2:6" ht="14.25">
      <c r="B18" s="61">
        <v>13</v>
      </c>
      <c r="C18" s="113"/>
      <c r="D18" s="114">
        <f t="shared" si="0"/>
        <v>0</v>
      </c>
      <c r="E18" s="113">
        <f t="shared" si="1"/>
        <v>0</v>
      </c>
      <c r="F18" s="115">
        <f t="shared" si="2"/>
        <v>0</v>
      </c>
    </row>
    <row r="19" spans="2:6" ht="14.25">
      <c r="B19" s="61">
        <v>14</v>
      </c>
      <c r="C19" s="113"/>
      <c r="D19" s="114">
        <f t="shared" si="0"/>
        <v>0</v>
      </c>
      <c r="E19" s="113">
        <f t="shared" si="1"/>
        <v>0</v>
      </c>
      <c r="F19" s="115">
        <f t="shared" si="2"/>
        <v>0</v>
      </c>
    </row>
    <row r="20" spans="2:6" ht="14.25">
      <c r="B20" s="61">
        <v>15</v>
      </c>
      <c r="C20" s="113"/>
      <c r="D20" s="114">
        <f t="shared" si="0"/>
        <v>0</v>
      </c>
      <c r="E20" s="113">
        <f t="shared" si="1"/>
        <v>0</v>
      </c>
      <c r="F20" s="115">
        <f t="shared" si="2"/>
        <v>0</v>
      </c>
    </row>
    <row r="21" spans="2:6" ht="14.25">
      <c r="B21" s="61">
        <v>16</v>
      </c>
      <c r="C21" s="113"/>
      <c r="D21" s="114">
        <f t="shared" si="0"/>
        <v>0</v>
      </c>
      <c r="E21" s="113">
        <f t="shared" si="1"/>
        <v>0</v>
      </c>
      <c r="F21" s="115">
        <f t="shared" si="2"/>
        <v>0</v>
      </c>
    </row>
    <row r="22" spans="2:6" ht="14.25">
      <c r="B22" s="61">
        <v>17</v>
      </c>
      <c r="C22" s="113"/>
      <c r="D22" s="114">
        <f t="shared" si="0"/>
        <v>0</v>
      </c>
      <c r="E22" s="113">
        <f t="shared" si="1"/>
        <v>0</v>
      </c>
      <c r="F22" s="115">
        <f t="shared" si="2"/>
        <v>0</v>
      </c>
    </row>
    <row r="23" spans="2:6" ht="14.25">
      <c r="B23" s="61">
        <v>18</v>
      </c>
      <c r="C23" s="113"/>
      <c r="D23" s="114">
        <f t="shared" si="0"/>
        <v>0</v>
      </c>
      <c r="E23" s="113">
        <f t="shared" si="1"/>
        <v>0</v>
      </c>
      <c r="F23" s="115">
        <f t="shared" si="2"/>
        <v>0</v>
      </c>
    </row>
    <row r="24" spans="2:6" ht="14.25">
      <c r="B24" s="61">
        <v>19</v>
      </c>
      <c r="C24" s="113"/>
      <c r="D24" s="114">
        <f t="shared" si="0"/>
        <v>0</v>
      </c>
      <c r="E24" s="113">
        <f t="shared" si="1"/>
        <v>0</v>
      </c>
      <c r="F24" s="115">
        <f t="shared" si="2"/>
        <v>0</v>
      </c>
    </row>
    <row r="25" spans="2:6" ht="14.25">
      <c r="B25" s="61">
        <v>20</v>
      </c>
      <c r="C25" s="113"/>
      <c r="D25" s="114">
        <f t="shared" si="0"/>
        <v>0</v>
      </c>
      <c r="E25" s="113">
        <f t="shared" si="1"/>
        <v>0</v>
      </c>
      <c r="F25" s="115">
        <f t="shared" si="2"/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合成表</vt:lpstr>
      <vt:lpstr>分子量</vt:lpstr>
      <vt:lpstr>アミノ酸添加量</vt:lpstr>
      <vt:lpstr>Fmoc定量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Takuro Niidome</dc:creator>
  <cp:lastModifiedBy>Nakamura Yuta</cp:lastModifiedBy>
  <cp:lastPrinted>2014-02-20T01:52:34Z</cp:lastPrinted>
  <dcterms:created xsi:type="dcterms:W3CDTF">2006-02-24T05:02:15Z</dcterms:created>
  <dcterms:modified xsi:type="dcterms:W3CDTF">2014-10-27T06:56:40Z</dcterms:modified>
</cp:coreProperties>
</file>